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E:\My Drive\Spreadsheets\"/>
    </mc:Choice>
  </mc:AlternateContent>
  <xr:revisionPtr revIDLastSave="0" documentId="8_{047C662E-CB25-4454-A7D7-E42583565E3F}" xr6:coauthVersionLast="47" xr6:coauthVersionMax="47" xr10:uidLastSave="{00000000-0000-0000-0000-000000000000}"/>
  <bookViews>
    <workbookView xWindow="-120" yWindow="-120" windowWidth="29040" windowHeight="15840" xr2:uid="{00000000-000D-0000-FFFF-FFFF00000000}"/>
  </bookViews>
  <sheets>
    <sheet name="MARKETING ALTERNATIVES" sheetId="1" r:id="rId1"/>
    <sheet name="On-farm sale" sheetId="2" r:id="rId2"/>
    <sheet name="Local auction" sheetId="4" r:id="rId3"/>
    <sheet name="Regional auction" sheetId="5" r:id="rId4"/>
    <sheet name="Middlemen" sheetId="6" r:id="rId5"/>
    <sheet name="Freezer" sheetId="7" r:id="rId6"/>
    <sheet name="Carcass" sheetId="10" r:id="rId7"/>
    <sheet name="Abattoir" sheetId="8" r:id="rId8"/>
    <sheet name="Meat (cuts)" sheetId="9" r:id="rId9"/>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7" i="2" l="1"/>
  <c r="F21" i="9" l="1"/>
  <c r="D21" i="9"/>
  <c r="C7" i="9"/>
  <c r="F23" i="9"/>
  <c r="D23" i="9" s="1"/>
  <c r="F22" i="9"/>
  <c r="F20" i="9"/>
  <c r="D22" i="9"/>
  <c r="D20" i="9"/>
  <c r="F19" i="9"/>
  <c r="D19" i="9"/>
  <c r="D11" i="9"/>
  <c r="F11" i="9" s="1"/>
  <c r="D6" i="10"/>
  <c r="C7" i="10"/>
  <c r="F22" i="10"/>
  <c r="D22" i="10"/>
  <c r="D21" i="10"/>
  <c r="F19" i="10"/>
  <c r="D19" i="10" s="1"/>
  <c r="D15" i="10"/>
  <c r="F15" i="10" s="1"/>
  <c r="D14" i="10"/>
  <c r="F14" i="10" s="1"/>
  <c r="D12" i="10"/>
  <c r="F12" i="10" s="1"/>
  <c r="D11" i="10"/>
  <c r="F11" i="10" s="1"/>
  <c r="D10" i="10"/>
  <c r="F10" i="10" s="1"/>
  <c r="D4" i="10"/>
  <c r="F25" i="9"/>
  <c r="D25" i="9"/>
  <c r="D18" i="9"/>
  <c r="F18" i="9" s="1"/>
  <c r="F16" i="9"/>
  <c r="D16" i="9" s="1"/>
  <c r="D12" i="9"/>
  <c r="F12" i="9" s="1"/>
  <c r="D4" i="9"/>
  <c r="D6" i="9" s="1"/>
  <c r="D7" i="9" s="1"/>
  <c r="C8" i="8"/>
  <c r="F7" i="8"/>
  <c r="F22" i="8"/>
  <c r="D22" i="8"/>
  <c r="D21" i="8"/>
  <c r="D20" i="8"/>
  <c r="F20" i="8" s="1"/>
  <c r="F18" i="8"/>
  <c r="D18" i="8" s="1"/>
  <c r="D17" i="8"/>
  <c r="F17" i="8" s="1"/>
  <c r="D13" i="8"/>
  <c r="F13" i="8" s="1"/>
  <c r="F12" i="8"/>
  <c r="D4" i="8"/>
  <c r="D6" i="8" s="1"/>
  <c r="D8" i="8" s="1"/>
  <c r="D18" i="7"/>
  <c r="C7" i="7"/>
  <c r="F19" i="7"/>
  <c r="D19" i="7"/>
  <c r="F16" i="7"/>
  <c r="D16" i="7" s="1"/>
  <c r="D12" i="7"/>
  <c r="F12" i="7" s="1"/>
  <c r="D11" i="7"/>
  <c r="F11" i="7" s="1"/>
  <c r="D4" i="7"/>
  <c r="F4" i="7" s="1"/>
  <c r="C7" i="6"/>
  <c r="F22" i="6"/>
  <c r="D22" i="6"/>
  <c r="F20" i="6"/>
  <c r="D20" i="6" s="1"/>
  <c r="D19" i="6"/>
  <c r="F19" i="6" s="1"/>
  <c r="D15" i="6"/>
  <c r="F15" i="6" s="1"/>
  <c r="F14" i="6"/>
  <c r="D12" i="6"/>
  <c r="F12" i="6" s="1"/>
  <c r="D11" i="6"/>
  <c r="F11" i="6" s="1"/>
  <c r="D10" i="6"/>
  <c r="F10" i="6" s="1"/>
  <c r="D4" i="6"/>
  <c r="F4" i="6" s="1"/>
  <c r="C7" i="5"/>
  <c r="F23" i="5"/>
  <c r="D23" i="5"/>
  <c r="D22" i="5"/>
  <c r="F22" i="5" s="1"/>
  <c r="F20" i="5"/>
  <c r="D20" i="5" s="1"/>
  <c r="D19" i="5"/>
  <c r="F19" i="5" s="1"/>
  <c r="D15" i="5"/>
  <c r="F15" i="5" s="1"/>
  <c r="F14" i="5"/>
  <c r="D12" i="5"/>
  <c r="F12" i="5" s="1"/>
  <c r="D11" i="5"/>
  <c r="F11" i="5" s="1"/>
  <c r="D10" i="5"/>
  <c r="F10" i="5" s="1"/>
  <c r="D4" i="5"/>
  <c r="F4" i="5" s="1"/>
  <c r="C7" i="4"/>
  <c r="D4" i="4"/>
  <c r="D5" i="4" s="1"/>
  <c r="D6" i="4" s="1"/>
  <c r="F22" i="4"/>
  <c r="D22" i="4"/>
  <c r="F20" i="4"/>
  <c r="D20" i="4" s="1"/>
  <c r="D19" i="4"/>
  <c r="F19" i="4" s="1"/>
  <c r="D15" i="4"/>
  <c r="F15" i="4" s="1"/>
  <c r="F14" i="4"/>
  <c r="D12" i="4"/>
  <c r="F12" i="4" s="1"/>
  <c r="D11" i="4"/>
  <c r="F11" i="4" s="1"/>
  <c r="D10" i="4"/>
  <c r="F10" i="4" s="1"/>
  <c r="C7" i="2"/>
  <c r="F20" i="2"/>
  <c r="D20" i="2" s="1"/>
  <c r="D22" i="2"/>
  <c r="D4" i="2"/>
  <c r="D5" i="2" s="1"/>
  <c r="F22" i="2"/>
  <c r="D19" i="2"/>
  <c r="F19" i="2" s="1"/>
  <c r="D15" i="2"/>
  <c r="F15" i="2" s="1"/>
  <c r="D14" i="2"/>
  <c r="F14" i="2" s="1"/>
  <c r="D12" i="2"/>
  <c r="F12" i="2" s="1"/>
  <c r="D11" i="2"/>
  <c r="F11" i="2" s="1"/>
  <c r="D10" i="2"/>
  <c r="F10" i="2" s="1"/>
  <c r="D10" i="9" l="1"/>
  <c r="F10" i="9" s="1"/>
  <c r="F23" i="10"/>
  <c r="D23" i="10"/>
  <c r="F4" i="10"/>
  <c r="D24" i="5"/>
  <c r="D7" i="4"/>
  <c r="F7" i="4" s="1"/>
  <c r="F23" i="6"/>
  <c r="D5" i="6"/>
  <c r="D6" i="6" s="1"/>
  <c r="D13" i="6" s="1"/>
  <c r="D16" i="6" s="1"/>
  <c r="F4" i="9"/>
  <c r="D23" i="6"/>
  <c r="D23" i="4"/>
  <c r="D26" i="9"/>
  <c r="D5" i="5"/>
  <c r="D6" i="5" s="1"/>
  <c r="F6" i="9"/>
  <c r="F26" i="9"/>
  <c r="F6" i="8"/>
  <c r="D23" i="8"/>
  <c r="F23" i="8"/>
  <c r="F4" i="8"/>
  <c r="F20" i="7"/>
  <c r="D20" i="7"/>
  <c r="F5" i="7"/>
  <c r="F6" i="7" s="1"/>
  <c r="F10" i="7" s="1"/>
  <c r="F13" i="7" s="1"/>
  <c r="D5" i="7"/>
  <c r="D6" i="7" s="1"/>
  <c r="F5" i="6"/>
  <c r="F6" i="6" s="1"/>
  <c r="F13" i="6" s="1"/>
  <c r="F16" i="6" s="1"/>
  <c r="F5" i="5"/>
  <c r="F6" i="5" s="1"/>
  <c r="F13" i="5" s="1"/>
  <c r="F16" i="5" s="1"/>
  <c r="F24" i="5"/>
  <c r="F23" i="4"/>
  <c r="D13" i="4"/>
  <c r="D16" i="4" s="1"/>
  <c r="F4" i="4"/>
  <c r="F4" i="2"/>
  <c r="F5" i="2" s="1"/>
  <c r="D23" i="2"/>
  <c r="F23" i="2"/>
  <c r="D6" i="2"/>
  <c r="D7" i="2" s="1"/>
  <c r="F7" i="2" s="1"/>
  <c r="D13" i="9" l="1"/>
  <c r="D27" i="9" s="1"/>
  <c r="D29" i="9" s="1"/>
  <c r="H16" i="1" s="1"/>
  <c r="G16" i="1" s="1"/>
  <c r="F13" i="9"/>
  <c r="F27" i="9" s="1"/>
  <c r="D13" i="10"/>
  <c r="D16" i="10" s="1"/>
  <c r="D24" i="10" s="1"/>
  <c r="D7" i="10"/>
  <c r="F6" i="10"/>
  <c r="F13" i="10" s="1"/>
  <c r="F16" i="10" s="1"/>
  <c r="F24" i="10" s="1"/>
  <c r="D24" i="6"/>
  <c r="D24" i="4"/>
  <c r="D26" i="4" s="1"/>
  <c r="H10" i="1" s="1"/>
  <c r="G10" i="1" s="1"/>
  <c r="F24" i="6"/>
  <c r="D13" i="5"/>
  <c r="D16" i="5" s="1"/>
  <c r="D25" i="5" s="1"/>
  <c r="D7" i="5"/>
  <c r="F7" i="5" s="1"/>
  <c r="F7" i="9"/>
  <c r="D11" i="8"/>
  <c r="D14" i="8" s="1"/>
  <c r="D24" i="8" s="1"/>
  <c r="F11" i="8"/>
  <c r="F14" i="8" s="1"/>
  <c r="F24" i="8" s="1"/>
  <c r="F25" i="5"/>
  <c r="F21" i="7"/>
  <c r="D10" i="7"/>
  <c r="D13" i="7" s="1"/>
  <c r="D21" i="7" s="1"/>
  <c r="D7" i="7"/>
  <c r="F7" i="7" s="1"/>
  <c r="D7" i="6"/>
  <c r="F5" i="4"/>
  <c r="F6" i="4" s="1"/>
  <c r="F13" i="4" s="1"/>
  <c r="F16" i="4" s="1"/>
  <c r="F24" i="4" s="1"/>
  <c r="F6" i="2"/>
  <c r="F13" i="2" s="1"/>
  <c r="F16" i="2" s="1"/>
  <c r="F24" i="2" s="1"/>
  <c r="F26" i="2" s="1"/>
  <c r="I9" i="1" s="1"/>
  <c r="D13" i="2"/>
  <c r="D16" i="2" s="1"/>
  <c r="D24" i="2" s="1"/>
  <c r="D26" i="2" s="1"/>
  <c r="H9" i="1" s="1"/>
  <c r="G9" i="1" s="1"/>
  <c r="F7" i="10" l="1"/>
  <c r="F26" i="10" s="1"/>
  <c r="I14" i="1" s="1"/>
  <c r="D26" i="10"/>
  <c r="H14" i="1" s="1"/>
  <c r="G14" i="1" s="1"/>
  <c r="D27" i="4"/>
  <c r="D30" i="9"/>
  <c r="D27" i="5"/>
  <c r="H11" i="1" s="1"/>
  <c r="G11" i="1" s="1"/>
  <c r="F29" i="9"/>
  <c r="I16" i="1" s="1"/>
  <c r="D26" i="8"/>
  <c r="H15" i="1" s="1"/>
  <c r="G15" i="1" s="1"/>
  <c r="F8" i="8"/>
  <c r="F26" i="8" s="1"/>
  <c r="I15" i="1" s="1"/>
  <c r="F27" i="5"/>
  <c r="I11" i="1" s="1"/>
  <c r="F23" i="7"/>
  <c r="I13" i="1" s="1"/>
  <c r="D23" i="7"/>
  <c r="H13" i="1" s="1"/>
  <c r="G13" i="1" s="1"/>
  <c r="F7" i="6"/>
  <c r="F26" i="6" s="1"/>
  <c r="I12" i="1" s="1"/>
  <c r="D26" i="6"/>
  <c r="H12" i="1" s="1"/>
  <c r="G12" i="1" s="1"/>
  <c r="F26" i="4"/>
  <c r="I10" i="1" s="1"/>
  <c r="J9" i="1" s="1"/>
  <c r="J11" i="1" l="1"/>
  <c r="J12" i="1"/>
  <c r="J15" i="1"/>
  <c r="D27" i="10"/>
  <c r="J14" i="1"/>
  <c r="J13" i="1"/>
  <c r="J16" i="1"/>
  <c r="D24" i="7"/>
  <c r="D27" i="8"/>
  <c r="D27" i="6"/>
  <c r="D28" i="5"/>
</calcChain>
</file>

<file path=xl/sharedStrings.xml><?xml version="1.0" encoding="utf-8"?>
<sst xmlns="http://schemas.openxmlformats.org/spreadsheetml/2006/main" count="277" uniqueCount="97">
  <si>
    <t>Yardage</t>
  </si>
  <si>
    <t>Insurance</t>
  </si>
  <si>
    <t>Check-off (live)</t>
  </si>
  <si>
    <t>Total</t>
  </si>
  <si>
    <t xml:space="preserve">Total </t>
  </si>
  <si>
    <t>Check-off (carcass)</t>
  </si>
  <si>
    <t>Total $</t>
  </si>
  <si>
    <t>$ per animal</t>
  </si>
  <si>
    <t>Sales commission</t>
  </si>
  <si>
    <t>Per head</t>
  </si>
  <si>
    <t>State check-off</t>
  </si>
  <si>
    <t>Selling fees</t>
  </si>
  <si>
    <t xml:space="preserve">  On-farm weight</t>
  </si>
  <si>
    <t xml:space="preserve">  Percent shrink</t>
  </si>
  <si>
    <t xml:space="preserve">  Selling weight</t>
  </si>
  <si>
    <t xml:space="preserve"> Total selling fees</t>
  </si>
  <si>
    <t xml:space="preserve">  Transportation, other costs</t>
  </si>
  <si>
    <r>
      <t xml:space="preserve">  Per head </t>
    </r>
    <r>
      <rPr>
        <u/>
        <sz val="16"/>
        <rFont val="Arial"/>
        <family val="2"/>
      </rPr>
      <t>or</t>
    </r>
  </si>
  <si>
    <t xml:space="preserve">  Round trip mileage</t>
  </si>
  <si>
    <t xml:space="preserve">  Mileage rate, $/mi</t>
  </si>
  <si>
    <t xml:space="preserve">  Tolls</t>
  </si>
  <si>
    <t xml:space="preserve">  Other Expenses</t>
  </si>
  <si>
    <t xml:space="preserve">  NET PRICE PER POUND</t>
  </si>
  <si>
    <t xml:space="preserve">  GROSS INCOME</t>
  </si>
  <si>
    <t xml:space="preserve">  Total other expenses</t>
  </si>
  <si>
    <t xml:space="preserve">   TOTAL EXPENSES</t>
  </si>
  <si>
    <t xml:space="preserve">  INCOME PER ANIMAL</t>
  </si>
  <si>
    <t xml:space="preserve">  Shrink </t>
  </si>
  <si>
    <t>OPTION 5:  FREEZER SALE</t>
  </si>
  <si>
    <t xml:space="preserve">  Processing</t>
  </si>
  <si>
    <t xml:space="preserve">  Dresssing percent</t>
  </si>
  <si>
    <t xml:space="preserve">  NET PRICE PER POUND LIVE</t>
  </si>
  <si>
    <t xml:space="preserve">  Retail meat yield</t>
  </si>
  <si>
    <t>OPTION 6:  SELL CARCASS</t>
  </si>
  <si>
    <t>OPTION 8:  SELL MEAT (CUTS)</t>
  </si>
  <si>
    <t xml:space="preserve">  Dressing percent</t>
  </si>
  <si>
    <t>% difference</t>
  </si>
  <si>
    <t>Comparing marketing alternatives for sheep and goats</t>
  </si>
  <si>
    <t>OPTION 1:  ON-FARM SALE</t>
  </si>
  <si>
    <t xml:space="preserve">  Premiums or discounts (+/-)</t>
  </si>
  <si>
    <t xml:space="preserve"> Number of Lambs/Kids</t>
  </si>
  <si>
    <t xml:space="preserve"> Gross prices</t>
  </si>
  <si>
    <t xml:space="preserve"> Option 1: on-farm sale</t>
  </si>
  <si>
    <t xml:space="preserve"> Option 2: local auction</t>
  </si>
  <si>
    <t xml:space="preserve"> Option 5: freezer sale</t>
  </si>
  <si>
    <t xml:space="preserve"> Option 6: sell carcass</t>
  </si>
  <si>
    <t xml:space="preserve"> Option 7: sell to abattoir</t>
  </si>
  <si>
    <t xml:space="preserve"> Option 8: sell meat (cuts)</t>
  </si>
  <si>
    <t xml:space="preserve">  Promotion, advertising</t>
  </si>
  <si>
    <t xml:space="preserve">  Licenses, fees</t>
  </si>
  <si>
    <t xml:space="preserve">  Insurance</t>
  </si>
  <si>
    <t xml:space="preserve">  Transportation (miles)</t>
  </si>
  <si>
    <t xml:space="preserve">  Labor hours</t>
  </si>
  <si>
    <t xml:space="preserve">  Labor rate, $/hr</t>
  </si>
  <si>
    <t xml:space="preserve">  Other expenses</t>
  </si>
  <si>
    <t xml:space="preserve">  Storage</t>
  </si>
  <si>
    <t xml:space="preserve">  Expenses</t>
  </si>
  <si>
    <t>Net $/lb.</t>
  </si>
  <si>
    <t xml:space="preserve">Price  </t>
  </si>
  <si>
    <t>Regional auctions (often terminal markets) may bring higher prices because more animals are available to buyers. The higher prices have to be weighed against shrink and transportation.</t>
  </si>
  <si>
    <t xml:space="preserve">Direct marketing meat (individual cuts) to consumers offers the most income potential, but all costs must be considered to determine if this method yields the most profit. </t>
  </si>
  <si>
    <t>Sheep and goat carcasses can sometimes be sold to restaurants and grocery stores. In this case, the producer pays for processing.</t>
  </si>
  <si>
    <t xml:space="preserve">  Mileage to processor</t>
  </si>
  <si>
    <t xml:space="preserve">  Buyer pays processing</t>
  </si>
  <si>
    <t>Created 02.10.24 by Susan Schoenian. Sheep &amp; Goat Specialist Emeritus, University of Maryland Extension. For more information, contact Susan at sschoen@umd.edu.</t>
  </si>
  <si>
    <t xml:space="preserve"> Option 3: regional auction</t>
  </si>
  <si>
    <t xml:space="preserve">Total  </t>
  </si>
  <si>
    <t>Download calendar with dates of holidays</t>
  </si>
  <si>
    <t xml:space="preserve">  Misc. expenses</t>
  </si>
  <si>
    <t xml:space="preserve">  TOTAL EXPENSES</t>
  </si>
  <si>
    <t xml:space="preserve"> Live weight of lambs/kids (on-farm)</t>
  </si>
  <si>
    <t xml:space="preserve"> Option 4:  Sell to middleman</t>
  </si>
  <si>
    <t>OPTION 4:  SELLING TO "MIDDLEMEN"</t>
  </si>
  <si>
    <t>More than 50% of producers sell their sheep and goats through local (often weekly) livestock auctions. It is a convenient way to market livestock, but selling fees are involved, and prices are not known ahead of time. Prices can also fluctuate considerably from week to week and place to place</t>
  </si>
  <si>
    <t>There are many strategies for optimizing sales to local auctions. Generally, animals should be put in the market at least one week before a major holiday.  Peak demand usually occurs before Easter (Roman and Orthodox) and Eid (Muslim Festival of Sacrifice).</t>
  </si>
  <si>
    <t>Federal regulations do not prohibit the on-farm slaughter of livestock by the customer; however, state laws may differ. Also, not all producers are comfortable with having slaughter done on their farm/ranch (or they may lack a suitable place).</t>
  </si>
  <si>
    <t>OPTION 2:  SELL AT LOCAL AUCTION</t>
  </si>
  <si>
    <t>OPTION 3:  SELL AT REGIONAL AUCTION</t>
  </si>
  <si>
    <t>The easiest form of direct-to-consumer marketing is the freezer (or locker) trade. In this case, a live animal is sold and the customer provides cutting instructions and pays for processing. Half or whole carcasses can be sold this way. Processing can be done at a federal, state, or custom-exempt facility. Make sure you find a good processor and sell a quality product.</t>
  </si>
  <si>
    <t>Know what your animals weigh and use market prices and production costs to establish your selling price. Ensure yourself a good profit. Customer service is important when selling freezer lambs/goats. Repeat customers fuel profit.</t>
  </si>
  <si>
    <t xml:space="preserve">OPTION 7:  SELL TO AN ABATTOIR </t>
  </si>
  <si>
    <t>When marketing livestock through public livestock auctions, it is important to understand the USDA (or local grading) system and to know how to read a market report.  Comparing prices is not always easy.</t>
  </si>
  <si>
    <t>"Middlemen" play an important role in connecting farmers with markets. In the sheep and goat industry, they go by many names include dealers, brokers, order buyers, and traders. They may also include processors, feeders, direct marketers, and live markets.</t>
  </si>
  <si>
    <t>Abattoir is the French word for slaughterhouse (or meat processing plant). Some producers may have the opportunity to sell their animals directly to an abattoir. In many cases, they will be paid for the carcass rather than live animal.</t>
  </si>
  <si>
    <t xml:space="preserve">When you sell to an abattoir, there is often opportunity to negotiate a contract or year-round price (that is adjusted ocassionally). Processors want to ensure their supply, much like producers want to "lock-in" a price and protect against fluctuations in the market. </t>
  </si>
  <si>
    <t xml:space="preserve">To sell meat, the animal must be processed in a USDA (federally) inspected plant. It must be properly labeled. State inspected meat can usually not be sold across state lines. The meat from animals processed in a custom-exempt plant is marked "not for resale" and cannot be sold. There are many ways to sell sheep and goat meat directly to consumers including farmer's markets, farm stores, CSAs, and via the internet. </t>
  </si>
  <si>
    <t>This method of marketing also provides the opportunity to market more or everything from the animal including the pelt (skin), organ meat, bones, and horns.</t>
  </si>
  <si>
    <t>On-farm sales of sheep and goats (cash-and-carry) are common. They may include on-farm slaughter, especially by ethnic customers. There are many advantages to on-farm sales. You are able to set (or negotiate) price and there are no selling fees involved or weight loss due to shrinkage. There are no transportation costs or time spent driving. Your customers come to you!</t>
  </si>
  <si>
    <t>Go to "Tips for selling at auctions"</t>
  </si>
  <si>
    <t>Market report for Producers in San Angelo, Texas</t>
  </si>
  <si>
    <t>Market report for New Holland Sales Stables in PA</t>
  </si>
  <si>
    <t>Monthly Grassfed Lamb &amp; Goat Report</t>
  </si>
  <si>
    <t>When carcasses are sold (instead of live animals), one of the primary determinents of profitability is dressing percentage (or yield). Many factors influence the dressing percentage of sheep and goats. Thin grass-fed animals will yield the lowest. At the same time, there is a growing demand for grass-fed meat.</t>
  </si>
  <si>
    <t xml:space="preserve">The American Lamb Checkoff is obligatory regardless of how sheep and lambs are sold. There is no similar national checkoff for goats. Some states have their own checkoffs. </t>
  </si>
  <si>
    <t>It is important to use your own figures in order to accurately compare marketing alternatives for your farm. On this page, only fill in the white cells. The others are calculated values.</t>
  </si>
  <si>
    <t>Selling sheep and goats to some type of middleman can be a viable marketing option. One of the advantages (compared to an auction) is no selling fees. On the other hand, animal weight and shrink may have to be negotiated between buyer and seller. When selling to middlemen, it is very important to know what your animals weigh and how much they are worth. Also, make sure the middleman is licensed and bonded. In some cases, you may have to haul your animals to the buyer's location, resulting in added transportation costs and shrinkage.</t>
  </si>
  <si>
    <t>No marketing option is best. Sometimes, each one of these marketing alternatives can be the most profitable.  Which is most consistently profitable depends on the farm/ranch and current market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</si>
</sst>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_(&quot;$&quot;* #,##0.000_);_(&quot;$&quot;* \(#,##0.000\);_(&quot;$&quot;* &quot;-&quot;??_);_(@_)"/>
    <numFmt numFmtId="165" formatCode="0.0"/>
    <numFmt numFmtId="166" formatCode="&quot;$&quot;#,##0.00"/>
    <numFmt numFmtId="167" formatCode="0.0%"/>
  </numFmts>
  <fonts count="30" x14ac:knownFonts="1">
    <font>
      <sz val="10"/>
      <name val="Arial"/>
    </font>
    <font>
      <sz val="10"/>
      <name val="Arial"/>
    </font>
    <font>
      <b/>
      <sz val="12"/>
      <name val="Arial"/>
      <family val="2"/>
    </font>
    <font>
      <sz val="12"/>
      <name val="Arial"/>
      <family val="2"/>
    </font>
    <font>
      <sz val="8"/>
      <name val="Arial"/>
    </font>
    <font>
      <b/>
      <sz val="14"/>
      <name val="Arial"/>
      <family val="2"/>
    </font>
    <font>
      <b/>
      <u/>
      <sz val="12"/>
      <name val="Arial"/>
      <family val="2"/>
    </font>
    <font>
      <sz val="10"/>
      <color theme="0"/>
      <name val="Arial"/>
      <family val="2"/>
    </font>
    <font>
      <b/>
      <sz val="16"/>
      <name val="Arial"/>
      <family val="2"/>
    </font>
    <font>
      <sz val="16"/>
      <name val="Arial"/>
      <family val="2"/>
    </font>
    <font>
      <b/>
      <u/>
      <sz val="16"/>
      <name val="Arial"/>
      <family val="2"/>
    </font>
    <font>
      <u/>
      <sz val="16"/>
      <name val="Arial"/>
      <family val="2"/>
    </font>
    <font>
      <b/>
      <sz val="18"/>
      <name val="Arial"/>
      <family val="2"/>
    </font>
    <font>
      <sz val="18"/>
      <name val="Arial"/>
      <family val="2"/>
    </font>
    <font>
      <b/>
      <u/>
      <sz val="18"/>
      <name val="Arial"/>
      <family val="2"/>
    </font>
    <font>
      <b/>
      <sz val="20"/>
      <name val="Arial"/>
      <family val="2"/>
    </font>
    <font>
      <sz val="20"/>
      <name val="Arial"/>
      <family val="2"/>
    </font>
    <font>
      <b/>
      <sz val="36"/>
      <color rgb="FF008000"/>
      <name val="Arial"/>
      <family val="2"/>
    </font>
    <font>
      <sz val="18"/>
      <color indexed="9"/>
      <name val="Arial"/>
      <family val="2"/>
    </font>
    <font>
      <sz val="18"/>
      <color theme="0"/>
      <name val="Arial"/>
      <family val="2"/>
    </font>
    <font>
      <b/>
      <sz val="18"/>
      <color theme="0"/>
      <name val="Arial"/>
      <family val="2"/>
    </font>
    <font>
      <b/>
      <sz val="18"/>
      <color indexed="9"/>
      <name val="Arial"/>
      <family val="2"/>
    </font>
    <font>
      <u/>
      <sz val="10"/>
      <color theme="10"/>
      <name val="Arial"/>
      <family val="2"/>
    </font>
    <font>
      <b/>
      <sz val="20"/>
      <color rgb="FFFFFF99"/>
      <name val="Arial"/>
      <family val="2"/>
    </font>
    <font>
      <sz val="20"/>
      <color rgb="FFFFFF99"/>
      <name val="Arial"/>
      <family val="2"/>
    </font>
    <font>
      <b/>
      <sz val="20"/>
      <color theme="9" tint="0.39997558519241921"/>
      <name val="Arial"/>
      <family val="2"/>
    </font>
    <font>
      <sz val="20"/>
      <color theme="9" tint="0.39997558519241921"/>
      <name val="Arial"/>
      <family val="2"/>
    </font>
    <font>
      <b/>
      <u/>
      <sz val="11"/>
      <name val="Arial"/>
      <family val="2"/>
    </font>
    <font>
      <b/>
      <u/>
      <sz val="14"/>
      <name val="Arial"/>
      <family val="2"/>
    </font>
    <font>
      <b/>
      <u/>
      <sz val="13.5"/>
      <name val="Arial"/>
      <family val="2"/>
    </font>
  </fonts>
  <fills count="16">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rgb="FFFFFF99"/>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rgb="FFFEE8F8"/>
        <bgColor indexed="64"/>
      </patternFill>
    </fill>
    <fill>
      <patternFill patternType="solid">
        <fgColor rgb="FFA1C5AA"/>
        <bgColor indexed="64"/>
      </patternFill>
    </fill>
    <fill>
      <patternFill patternType="solid">
        <fgColor rgb="FFE3E0F8"/>
        <bgColor indexed="64"/>
      </patternFill>
    </fill>
    <fill>
      <patternFill patternType="solid">
        <fgColor rgb="FF66FFFF"/>
        <bgColor indexed="64"/>
      </patternFill>
    </fill>
    <fill>
      <patternFill patternType="solid">
        <fgColor theme="9" tint="-0.249977111117893"/>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551">
    <xf numFmtId="0" fontId="0" fillId="0" borderId="0" xfId="0"/>
    <xf numFmtId="9" fontId="0" fillId="0" borderId="0" xfId="3" applyFont="1"/>
    <xf numFmtId="0" fontId="0" fillId="0" borderId="0" xfId="0" applyAlignment="1">
      <alignment horizontal="right"/>
    </xf>
    <xf numFmtId="0" fontId="3" fillId="0" borderId="0" xfId="0" applyFont="1"/>
    <xf numFmtId="0" fontId="2" fillId="3" borderId="0" xfId="0" applyFont="1" applyFill="1"/>
    <xf numFmtId="0" fontId="0" fillId="3" borderId="0" xfId="0" applyFill="1"/>
    <xf numFmtId="0" fontId="3" fillId="3" borderId="0" xfId="0" applyFont="1" applyFill="1"/>
    <xf numFmtId="0" fontId="10" fillId="2" borderId="0" xfId="0" applyFont="1" applyFill="1" applyAlignment="1">
      <alignment horizontal="right"/>
    </xf>
    <xf numFmtId="0" fontId="10" fillId="2" borderId="5" xfId="0" applyFont="1" applyFill="1" applyBorder="1" applyAlignment="1">
      <alignment horizontal="right"/>
    </xf>
    <xf numFmtId="165" fontId="9" fillId="2" borderId="0" xfId="0" applyNumberFormat="1" applyFont="1" applyFill="1" applyAlignment="1">
      <alignment horizontal="right"/>
    </xf>
    <xf numFmtId="0" fontId="8" fillId="6" borderId="13" xfId="0" applyFont="1" applyFill="1" applyBorder="1" applyAlignment="1">
      <alignment vertical="center"/>
    </xf>
    <xf numFmtId="44" fontId="8" fillId="6" borderId="14" xfId="2" applyFont="1" applyFill="1" applyBorder="1" applyAlignment="1">
      <alignment vertical="center"/>
    </xf>
    <xf numFmtId="44" fontId="8" fillId="6" borderId="14" xfId="2" applyFont="1" applyFill="1" applyBorder="1" applyAlignment="1">
      <alignment horizontal="right" vertical="center"/>
    </xf>
    <xf numFmtId="44" fontId="9" fillId="2" borderId="0" xfId="2" applyFont="1" applyFill="1" applyBorder="1" applyAlignment="1">
      <alignment horizontal="right"/>
    </xf>
    <xf numFmtId="44" fontId="9" fillId="2" borderId="5" xfId="2" applyFont="1" applyFill="1" applyBorder="1" applyAlignment="1">
      <alignment horizontal="right"/>
    </xf>
    <xf numFmtId="44" fontId="8" fillId="2" borderId="0" xfId="2" applyFont="1" applyFill="1" applyBorder="1" applyAlignment="1">
      <alignment horizontal="right"/>
    </xf>
    <xf numFmtId="7" fontId="9" fillId="2" borderId="0" xfId="2" applyNumberFormat="1" applyFont="1" applyFill="1" applyBorder="1" applyAlignment="1">
      <alignment horizontal="right"/>
    </xf>
    <xf numFmtId="164" fontId="9" fillId="2" borderId="0" xfId="2" applyNumberFormat="1" applyFont="1" applyFill="1" applyBorder="1" applyAlignment="1">
      <alignment horizontal="right"/>
    </xf>
    <xf numFmtId="44" fontId="8" fillId="6" borderId="14" xfId="2" applyFont="1" applyFill="1" applyBorder="1" applyAlignment="1">
      <alignment horizontal="right"/>
    </xf>
    <xf numFmtId="44" fontId="9" fillId="2" borderId="3" xfId="2" applyFont="1" applyFill="1" applyBorder="1" applyAlignment="1">
      <alignment horizontal="left"/>
    </xf>
    <xf numFmtId="0" fontId="8" fillId="2" borderId="3" xfId="0" applyFont="1" applyFill="1" applyBorder="1"/>
    <xf numFmtId="9" fontId="9" fillId="2" borderId="0" xfId="3" applyFont="1" applyFill="1" applyBorder="1" applyAlignment="1"/>
    <xf numFmtId="0" fontId="9" fillId="2" borderId="3" xfId="0" applyFont="1" applyFill="1" applyBorder="1"/>
    <xf numFmtId="167" fontId="8" fillId="3" borderId="4" xfId="3" applyNumberFormat="1" applyFont="1" applyFill="1" applyBorder="1" applyAlignment="1" applyProtection="1">
      <protection locked="0"/>
    </xf>
    <xf numFmtId="165" fontId="9" fillId="2" borderId="0" xfId="1" applyNumberFormat="1" applyFont="1" applyFill="1" applyBorder="1" applyAlignment="1">
      <alignment horizontal="right"/>
    </xf>
    <xf numFmtId="0" fontId="8" fillId="6" borderId="13" xfId="0" applyFont="1" applyFill="1" applyBorder="1"/>
    <xf numFmtId="0" fontId="8" fillId="2" borderId="19" xfId="0" applyFont="1" applyFill="1" applyBorder="1"/>
    <xf numFmtId="44" fontId="9" fillId="2" borderId="5" xfId="2" applyFont="1" applyFill="1" applyBorder="1" applyAlignment="1"/>
    <xf numFmtId="44" fontId="8" fillId="6" borderId="15" xfId="2" applyFont="1" applyFill="1" applyBorder="1" applyAlignment="1"/>
    <xf numFmtId="0" fontId="9" fillId="2" borderId="0" xfId="0" applyFont="1" applyFill="1" applyAlignment="1">
      <alignment horizontal="right"/>
    </xf>
    <xf numFmtId="0" fontId="9" fillId="2" borderId="5" xfId="0" applyFont="1" applyFill="1" applyBorder="1"/>
    <xf numFmtId="44" fontId="8" fillId="3" borderId="4" xfId="2" applyFont="1" applyFill="1" applyBorder="1" applyAlignment="1"/>
    <xf numFmtId="9" fontId="9" fillId="5" borderId="2" xfId="3" applyFont="1" applyFill="1" applyBorder="1" applyAlignment="1"/>
    <xf numFmtId="0" fontId="8" fillId="2" borderId="3" xfId="0" applyFont="1" applyFill="1" applyBorder="1" applyAlignment="1">
      <alignment vertical="top"/>
    </xf>
    <xf numFmtId="44" fontId="8" fillId="2" borderId="3" xfId="2" applyFont="1" applyFill="1" applyBorder="1" applyAlignment="1">
      <alignment horizontal="left" vertical="top"/>
    </xf>
    <xf numFmtId="44" fontId="8" fillId="3" borderId="4" xfId="2" applyFont="1" applyFill="1" applyBorder="1" applyAlignment="1">
      <alignment horizontal="right"/>
    </xf>
    <xf numFmtId="44" fontId="8" fillId="3" borderId="8" xfId="2" applyFont="1" applyFill="1" applyBorder="1" applyAlignment="1"/>
    <xf numFmtId="0" fontId="12" fillId="2" borderId="1" xfId="0" applyFont="1" applyFill="1" applyBorder="1" applyAlignment="1">
      <alignment vertical="center"/>
    </xf>
    <xf numFmtId="9" fontId="13" fillId="2" borderId="2" xfId="3" applyFont="1" applyFill="1" applyBorder="1" applyAlignment="1">
      <alignment vertical="center"/>
    </xf>
    <xf numFmtId="44" fontId="12" fillId="2" borderId="2" xfId="2" applyFont="1" applyFill="1" applyBorder="1" applyAlignment="1">
      <alignment horizontal="right" vertical="center"/>
    </xf>
    <xf numFmtId="44" fontId="12" fillId="2" borderId="9" xfId="2" applyFont="1" applyFill="1" applyBorder="1" applyAlignment="1">
      <alignment vertical="center"/>
    </xf>
    <xf numFmtId="44" fontId="8" fillId="3" borderId="6" xfId="2" applyFont="1" applyFill="1" applyBorder="1" applyAlignment="1"/>
    <xf numFmtId="0" fontId="8" fillId="2" borderId="10" xfId="0" applyFont="1" applyFill="1" applyBorder="1"/>
    <xf numFmtId="9" fontId="9" fillId="2" borderId="11" xfId="3" applyFont="1" applyFill="1" applyBorder="1" applyAlignment="1"/>
    <xf numFmtId="44" fontId="8" fillId="2" borderId="11" xfId="2" applyFont="1" applyFill="1" applyBorder="1" applyAlignment="1">
      <alignment horizontal="right"/>
    </xf>
    <xf numFmtId="44" fontId="8" fillId="2" borderId="12" xfId="2" applyFont="1" applyFill="1" applyBorder="1" applyAlignment="1"/>
    <xf numFmtId="44" fontId="9" fillId="2" borderId="14" xfId="2" applyFont="1" applyFill="1" applyBorder="1" applyAlignment="1">
      <alignment horizontal="right"/>
    </xf>
    <xf numFmtId="44" fontId="9" fillId="2" borderId="15" xfId="2" applyFont="1" applyFill="1" applyBorder="1" applyAlignment="1"/>
    <xf numFmtId="0" fontId="8" fillId="2" borderId="13" xfId="0" applyFont="1" applyFill="1" applyBorder="1"/>
    <xf numFmtId="0" fontId="9" fillId="5" borderId="1" xfId="0" applyFont="1" applyFill="1" applyBorder="1"/>
    <xf numFmtId="44" fontId="9" fillId="5" borderId="2" xfId="2" applyFont="1" applyFill="1" applyBorder="1" applyAlignment="1">
      <alignment horizontal="right"/>
    </xf>
    <xf numFmtId="44" fontId="9" fillId="5" borderId="9" xfId="2" applyFont="1" applyFill="1" applyBorder="1" applyAlignment="1"/>
    <xf numFmtId="2" fontId="9" fillId="2" borderId="5" xfId="2" applyNumberFormat="1" applyFont="1" applyFill="1" applyBorder="1" applyAlignment="1">
      <alignment horizontal="right"/>
    </xf>
    <xf numFmtId="1" fontId="9" fillId="2" borderId="5" xfId="2" applyNumberFormat="1" applyFont="1" applyFill="1" applyBorder="1" applyAlignment="1">
      <alignment horizontal="right"/>
    </xf>
    <xf numFmtId="164" fontId="8" fillId="3" borderId="4" xfId="2" applyNumberFormat="1" applyFont="1" applyFill="1" applyBorder="1" applyAlignment="1"/>
    <xf numFmtId="0" fontId="8" fillId="4" borderId="3" xfId="0" applyFont="1" applyFill="1" applyBorder="1" applyAlignment="1">
      <alignment vertical="top"/>
    </xf>
    <xf numFmtId="9" fontId="9" fillId="4" borderId="0" xfId="3" applyFont="1" applyFill="1" applyBorder="1" applyAlignment="1"/>
    <xf numFmtId="0" fontId="10" fillId="4" borderId="0" xfId="0" applyFont="1" applyFill="1" applyAlignment="1">
      <alignment horizontal="right"/>
    </xf>
    <xf numFmtId="0" fontId="10" fillId="4" borderId="5" xfId="0" applyFont="1" applyFill="1" applyBorder="1" applyAlignment="1">
      <alignment horizontal="right"/>
    </xf>
    <xf numFmtId="0" fontId="9" fillId="4" borderId="3" xfId="0" applyFont="1" applyFill="1" applyBorder="1"/>
    <xf numFmtId="165" fontId="9" fillId="4" borderId="0" xfId="0" applyNumberFormat="1" applyFont="1" applyFill="1" applyAlignment="1">
      <alignment horizontal="right"/>
    </xf>
    <xf numFmtId="165" fontId="9" fillId="4" borderId="0" xfId="1" applyNumberFormat="1" applyFont="1" applyFill="1" applyBorder="1" applyAlignment="1">
      <alignment horizontal="right"/>
    </xf>
    <xf numFmtId="1" fontId="9" fillId="4" borderId="5" xfId="2" applyNumberFormat="1" applyFont="1" applyFill="1" applyBorder="1" applyAlignment="1">
      <alignment horizontal="right"/>
    </xf>
    <xf numFmtId="0" fontId="8" fillId="4" borderId="13" xfId="0" applyFont="1" applyFill="1" applyBorder="1"/>
    <xf numFmtId="44" fontId="8" fillId="4" borderId="14" xfId="2" applyFont="1" applyFill="1" applyBorder="1" applyAlignment="1"/>
    <xf numFmtId="44" fontId="8" fillId="4" borderId="14" xfId="2" applyFont="1" applyFill="1" applyBorder="1" applyAlignment="1">
      <alignment horizontal="right"/>
    </xf>
    <xf numFmtId="44" fontId="8" fillId="4" borderId="15" xfId="2" applyFont="1" applyFill="1" applyBorder="1" applyAlignment="1">
      <alignment horizontal="right"/>
    </xf>
    <xf numFmtId="0" fontId="8" fillId="4" borderId="19" xfId="0" applyFont="1" applyFill="1" applyBorder="1"/>
    <xf numFmtId="44" fontId="9" fillId="4" borderId="0" xfId="2" applyFont="1" applyFill="1" applyBorder="1" applyAlignment="1">
      <alignment horizontal="right"/>
    </xf>
    <xf numFmtId="44" fontId="9" fillId="4" borderId="5" xfId="2" applyFont="1" applyFill="1" applyBorder="1" applyAlignment="1">
      <alignment horizontal="right"/>
    </xf>
    <xf numFmtId="44" fontId="8" fillId="4" borderId="3" xfId="2" applyFont="1" applyFill="1" applyBorder="1" applyAlignment="1">
      <alignment horizontal="left" vertical="top"/>
    </xf>
    <xf numFmtId="44" fontId="8" fillId="4" borderId="0" xfId="2" applyFont="1" applyFill="1" applyBorder="1" applyAlignment="1">
      <alignment horizontal="right"/>
    </xf>
    <xf numFmtId="44" fontId="9" fillId="4" borderId="3" xfId="2" applyFont="1" applyFill="1" applyBorder="1" applyAlignment="1">
      <alignment horizontal="left"/>
    </xf>
    <xf numFmtId="44" fontId="9" fillId="4" borderId="5" xfId="2" applyFont="1" applyFill="1" applyBorder="1" applyAlignment="1"/>
    <xf numFmtId="7" fontId="9" fillId="4" borderId="0" xfId="2" applyNumberFormat="1" applyFont="1" applyFill="1" applyBorder="1" applyAlignment="1">
      <alignment horizontal="right"/>
    </xf>
    <xf numFmtId="164" fontId="9" fillId="4" borderId="0" xfId="2" applyNumberFormat="1" applyFont="1" applyFill="1" applyBorder="1" applyAlignment="1">
      <alignment horizontal="right"/>
    </xf>
    <xf numFmtId="44" fontId="9" fillId="4" borderId="18" xfId="2" applyFont="1" applyFill="1" applyBorder="1" applyAlignment="1">
      <alignment horizontal="right"/>
    </xf>
    <xf numFmtId="44" fontId="9" fillId="4" borderId="27" xfId="2" applyFont="1" applyFill="1" applyBorder="1" applyAlignment="1"/>
    <xf numFmtId="44" fontId="8" fillId="4" borderId="15" xfId="2" applyFont="1" applyFill="1" applyBorder="1" applyAlignment="1"/>
    <xf numFmtId="0" fontId="8" fillId="4" borderId="3" xfId="0" applyFont="1" applyFill="1" applyBorder="1"/>
    <xf numFmtId="0" fontId="9" fillId="4" borderId="0" xfId="0" applyFont="1" applyFill="1" applyAlignment="1">
      <alignment horizontal="right"/>
    </xf>
    <xf numFmtId="0" fontId="9" fillId="4" borderId="5" xfId="0" applyFont="1" applyFill="1" applyBorder="1"/>
    <xf numFmtId="0" fontId="8" fillId="4" borderId="10" xfId="0" applyFont="1" applyFill="1" applyBorder="1"/>
    <xf numFmtId="9" fontId="9" fillId="4" borderId="11" xfId="3" applyFont="1" applyFill="1" applyBorder="1" applyAlignment="1"/>
    <xf numFmtId="44" fontId="8" fillId="4" borderId="11" xfId="2" applyFont="1" applyFill="1" applyBorder="1" applyAlignment="1">
      <alignment horizontal="right"/>
    </xf>
    <xf numFmtId="44" fontId="8" fillId="4" borderId="12" xfId="2" applyFont="1" applyFill="1" applyBorder="1" applyAlignment="1"/>
    <xf numFmtId="0" fontId="12" fillId="4" borderId="1" xfId="0" applyFont="1" applyFill="1" applyBorder="1" applyAlignment="1">
      <alignment vertical="center"/>
    </xf>
    <xf numFmtId="9" fontId="13" fillId="4" borderId="2" xfId="3" applyFont="1" applyFill="1" applyBorder="1" applyAlignment="1">
      <alignment vertical="center"/>
    </xf>
    <xf numFmtId="44" fontId="12" fillId="4" borderId="2" xfId="2" applyFont="1" applyFill="1" applyBorder="1" applyAlignment="1">
      <alignment horizontal="right" vertical="center"/>
    </xf>
    <xf numFmtId="44" fontId="12" fillId="4" borderId="9" xfId="2" applyFont="1" applyFill="1" applyBorder="1" applyAlignment="1">
      <alignment vertical="center"/>
    </xf>
    <xf numFmtId="0" fontId="8" fillId="8" borderId="3" xfId="0" applyFont="1" applyFill="1" applyBorder="1" applyAlignment="1">
      <alignment vertical="top"/>
    </xf>
    <xf numFmtId="9" fontId="9" fillId="8" borderId="0" xfId="3" applyFont="1" applyFill="1" applyBorder="1" applyAlignment="1"/>
    <xf numFmtId="0" fontId="10" fillId="8" borderId="0" xfId="0" applyFont="1" applyFill="1" applyAlignment="1">
      <alignment horizontal="right"/>
    </xf>
    <xf numFmtId="0" fontId="10" fillId="8" borderId="5" xfId="0" applyFont="1" applyFill="1" applyBorder="1" applyAlignment="1">
      <alignment horizontal="right"/>
    </xf>
    <xf numFmtId="0" fontId="9" fillId="8" borderId="3" xfId="0" applyFont="1" applyFill="1" applyBorder="1"/>
    <xf numFmtId="165" fontId="9" fillId="8" borderId="0" xfId="0" applyNumberFormat="1" applyFont="1" applyFill="1" applyAlignment="1">
      <alignment horizontal="right"/>
    </xf>
    <xf numFmtId="1" fontId="9" fillId="8" borderId="5" xfId="2" applyNumberFormat="1" applyFont="1" applyFill="1" applyBorder="1" applyAlignment="1">
      <alignment horizontal="right"/>
    </xf>
    <xf numFmtId="165" fontId="9" fillId="8" borderId="0" xfId="1" applyNumberFormat="1" applyFont="1" applyFill="1" applyBorder="1" applyAlignment="1">
      <alignment horizontal="right"/>
    </xf>
    <xf numFmtId="0" fontId="8" fillId="8" borderId="13" xfId="0" applyFont="1" applyFill="1" applyBorder="1"/>
    <xf numFmtId="44" fontId="8" fillId="8" borderId="14" xfId="2" applyFont="1" applyFill="1" applyBorder="1" applyAlignment="1"/>
    <xf numFmtId="44" fontId="8" fillId="8" borderId="14" xfId="2" applyFont="1" applyFill="1" applyBorder="1" applyAlignment="1">
      <alignment horizontal="right"/>
    </xf>
    <xf numFmtId="44" fontId="8" fillId="8" borderId="15" xfId="2" applyFont="1" applyFill="1" applyBorder="1" applyAlignment="1">
      <alignment horizontal="right"/>
    </xf>
    <xf numFmtId="0" fontId="8" fillId="8" borderId="19" xfId="0" applyFont="1" applyFill="1" applyBorder="1"/>
    <xf numFmtId="44" fontId="9" fillId="8" borderId="0" xfId="2" applyFont="1" applyFill="1" applyBorder="1" applyAlignment="1">
      <alignment horizontal="right"/>
    </xf>
    <xf numFmtId="44" fontId="9" fillId="8" borderId="5" xfId="2" applyFont="1" applyFill="1" applyBorder="1" applyAlignment="1">
      <alignment horizontal="right"/>
    </xf>
    <xf numFmtId="44" fontId="8" fillId="8" borderId="3" xfId="2" applyFont="1" applyFill="1" applyBorder="1" applyAlignment="1">
      <alignment horizontal="left" vertical="top"/>
    </xf>
    <xf numFmtId="44" fontId="8" fillId="8" borderId="0" xfId="2" applyFont="1" applyFill="1" applyBorder="1" applyAlignment="1">
      <alignment horizontal="right"/>
    </xf>
    <xf numFmtId="44" fontId="9" fillId="8" borderId="3" xfId="2" applyFont="1" applyFill="1" applyBorder="1" applyAlignment="1">
      <alignment horizontal="left"/>
    </xf>
    <xf numFmtId="44" fontId="9" fillId="8" borderId="5" xfId="2" applyFont="1" applyFill="1" applyBorder="1" applyAlignment="1"/>
    <xf numFmtId="7" fontId="9" fillId="8" borderId="0" xfId="2" applyNumberFormat="1" applyFont="1" applyFill="1" applyBorder="1" applyAlignment="1">
      <alignment horizontal="right"/>
    </xf>
    <xf numFmtId="164" fontId="9" fillId="8" borderId="0" xfId="2" applyNumberFormat="1" applyFont="1" applyFill="1" applyBorder="1" applyAlignment="1">
      <alignment horizontal="right"/>
    </xf>
    <xf numFmtId="44" fontId="8" fillId="8" borderId="15" xfId="2" applyFont="1" applyFill="1" applyBorder="1" applyAlignment="1"/>
    <xf numFmtId="0" fontId="8" fillId="8" borderId="3" xfId="0" applyFont="1" applyFill="1" applyBorder="1"/>
    <xf numFmtId="0" fontId="9" fillId="8" borderId="0" xfId="0" applyFont="1" applyFill="1" applyAlignment="1">
      <alignment horizontal="right"/>
    </xf>
    <xf numFmtId="0" fontId="9" fillId="8" borderId="5" xfId="0" applyFont="1" applyFill="1" applyBorder="1"/>
    <xf numFmtId="7" fontId="9" fillId="8" borderId="5" xfId="2" applyNumberFormat="1" applyFont="1" applyFill="1" applyBorder="1" applyAlignment="1"/>
    <xf numFmtId="0" fontId="12" fillId="8" borderId="1" xfId="0" applyFont="1" applyFill="1" applyBorder="1" applyAlignment="1">
      <alignment vertical="center"/>
    </xf>
    <xf numFmtId="9" fontId="13" fillId="8" borderId="2" xfId="3" applyFont="1" applyFill="1" applyBorder="1" applyAlignment="1">
      <alignment vertical="center"/>
    </xf>
    <xf numFmtId="44" fontId="12" fillId="8" borderId="2" xfId="2" applyFont="1" applyFill="1" applyBorder="1" applyAlignment="1">
      <alignment horizontal="right" vertical="center"/>
    </xf>
    <xf numFmtId="44" fontId="12" fillId="8" borderId="9" xfId="2" applyFont="1" applyFill="1" applyBorder="1" applyAlignment="1">
      <alignment vertical="center"/>
    </xf>
    <xf numFmtId="0" fontId="8" fillId="9" borderId="3" xfId="0" applyFont="1" applyFill="1" applyBorder="1" applyAlignment="1">
      <alignment vertical="top"/>
    </xf>
    <xf numFmtId="9" fontId="9" fillId="9" borderId="0" xfId="3" applyFont="1" applyFill="1" applyBorder="1" applyAlignment="1"/>
    <xf numFmtId="0" fontId="10" fillId="9" borderId="0" xfId="0" applyFont="1" applyFill="1" applyAlignment="1">
      <alignment horizontal="right"/>
    </xf>
    <xf numFmtId="0" fontId="10" fillId="9" borderId="5" xfId="0" applyFont="1" applyFill="1" applyBorder="1" applyAlignment="1">
      <alignment horizontal="right"/>
    </xf>
    <xf numFmtId="0" fontId="9" fillId="9" borderId="3" xfId="0" applyFont="1" applyFill="1" applyBorder="1"/>
    <xf numFmtId="165" fontId="9" fillId="9" borderId="0" xfId="0" applyNumberFormat="1" applyFont="1" applyFill="1" applyAlignment="1">
      <alignment horizontal="right"/>
    </xf>
    <xf numFmtId="1" fontId="9" fillId="9" borderId="5" xfId="2" applyNumberFormat="1" applyFont="1" applyFill="1" applyBorder="1" applyAlignment="1">
      <alignment horizontal="right"/>
    </xf>
    <xf numFmtId="165" fontId="9" fillId="9" borderId="0" xfId="1" applyNumberFormat="1" applyFont="1" applyFill="1" applyBorder="1" applyAlignment="1">
      <alignment horizontal="right"/>
    </xf>
    <xf numFmtId="0" fontId="8" fillId="9" borderId="13" xfId="0" applyFont="1" applyFill="1" applyBorder="1"/>
    <xf numFmtId="44" fontId="8" fillId="9" borderId="14" xfId="2" applyFont="1" applyFill="1" applyBorder="1" applyAlignment="1"/>
    <xf numFmtId="44" fontId="8" fillId="9" borderId="14" xfId="2" applyFont="1" applyFill="1" applyBorder="1" applyAlignment="1">
      <alignment horizontal="right"/>
    </xf>
    <xf numFmtId="44" fontId="8" fillId="9" borderId="15" xfId="2" applyFont="1" applyFill="1" applyBorder="1" applyAlignment="1">
      <alignment horizontal="right"/>
    </xf>
    <xf numFmtId="0" fontId="8" fillId="9" borderId="19" xfId="0" applyFont="1" applyFill="1" applyBorder="1"/>
    <xf numFmtId="44" fontId="9" fillId="9" borderId="0" xfId="2" applyFont="1" applyFill="1" applyBorder="1" applyAlignment="1">
      <alignment horizontal="right"/>
    </xf>
    <xf numFmtId="44" fontId="9" fillId="9" borderId="5" xfId="2" applyFont="1" applyFill="1" applyBorder="1" applyAlignment="1">
      <alignment horizontal="right"/>
    </xf>
    <xf numFmtId="44" fontId="8" fillId="9" borderId="3" xfId="2" applyFont="1" applyFill="1" applyBorder="1" applyAlignment="1">
      <alignment horizontal="left" vertical="top"/>
    </xf>
    <xf numFmtId="44" fontId="8" fillId="9" borderId="0" xfId="2" applyFont="1" applyFill="1" applyBorder="1" applyAlignment="1">
      <alignment horizontal="right"/>
    </xf>
    <xf numFmtId="44" fontId="9" fillId="9" borderId="3" xfId="2" applyFont="1" applyFill="1" applyBorder="1" applyAlignment="1">
      <alignment horizontal="left"/>
    </xf>
    <xf numFmtId="44" fontId="9" fillId="9" borderId="5" xfId="2" applyFont="1" applyFill="1" applyBorder="1" applyAlignment="1"/>
    <xf numFmtId="7" fontId="9" fillId="9" borderId="0" xfId="2" applyNumberFormat="1" applyFont="1" applyFill="1" applyBorder="1" applyAlignment="1">
      <alignment horizontal="right"/>
    </xf>
    <xf numFmtId="164" fontId="9" fillId="9" borderId="0" xfId="2" applyNumberFormat="1" applyFont="1" applyFill="1" applyBorder="1" applyAlignment="1">
      <alignment horizontal="right"/>
    </xf>
    <xf numFmtId="44" fontId="8" fillId="9" borderId="15" xfId="2" applyFont="1" applyFill="1" applyBorder="1" applyAlignment="1"/>
    <xf numFmtId="0" fontId="8" fillId="9" borderId="3" xfId="0" applyFont="1" applyFill="1" applyBorder="1"/>
    <xf numFmtId="0" fontId="9" fillId="9" borderId="0" xfId="0" applyFont="1" applyFill="1" applyAlignment="1">
      <alignment horizontal="right"/>
    </xf>
    <xf numFmtId="0" fontId="9" fillId="9" borderId="5" xfId="0" applyFont="1" applyFill="1" applyBorder="1"/>
    <xf numFmtId="44" fontId="9" fillId="9" borderId="14" xfId="2" applyFont="1" applyFill="1" applyBorder="1" applyAlignment="1">
      <alignment horizontal="right"/>
    </xf>
    <xf numFmtId="44" fontId="9" fillId="9" borderId="15" xfId="2" applyFont="1" applyFill="1" applyBorder="1" applyAlignment="1"/>
    <xf numFmtId="0" fontId="12" fillId="9" borderId="1" xfId="0" applyFont="1" applyFill="1" applyBorder="1" applyAlignment="1">
      <alignment vertical="center"/>
    </xf>
    <xf numFmtId="9" fontId="13" fillId="9" borderId="2" xfId="3" applyFont="1" applyFill="1" applyBorder="1" applyAlignment="1">
      <alignment vertical="center"/>
    </xf>
    <xf numFmtId="44" fontId="12" fillId="9" borderId="2" xfId="2" applyFont="1" applyFill="1" applyBorder="1" applyAlignment="1">
      <alignment horizontal="right" vertical="center"/>
    </xf>
    <xf numFmtId="44" fontId="12" fillId="9" borderId="9" xfId="2" applyFont="1" applyFill="1" applyBorder="1" applyAlignment="1">
      <alignment vertical="center"/>
    </xf>
    <xf numFmtId="0" fontId="8" fillId="10" borderId="3" xfId="0" applyFont="1" applyFill="1" applyBorder="1" applyAlignment="1">
      <alignment vertical="top"/>
    </xf>
    <xf numFmtId="9" fontId="9" fillId="10" borderId="0" xfId="3" applyFont="1" applyFill="1" applyBorder="1" applyAlignment="1"/>
    <xf numFmtId="0" fontId="10" fillId="10" borderId="0" xfId="0" applyFont="1" applyFill="1" applyAlignment="1">
      <alignment horizontal="right"/>
    </xf>
    <xf numFmtId="0" fontId="10" fillId="10" borderId="5" xfId="0" applyFont="1" applyFill="1" applyBorder="1" applyAlignment="1">
      <alignment horizontal="right"/>
    </xf>
    <xf numFmtId="0" fontId="9" fillId="10" borderId="3" xfId="0" applyFont="1" applyFill="1" applyBorder="1"/>
    <xf numFmtId="165" fontId="9" fillId="10" borderId="0" xfId="0" applyNumberFormat="1" applyFont="1" applyFill="1" applyAlignment="1">
      <alignment horizontal="right"/>
    </xf>
    <xf numFmtId="1" fontId="9" fillId="10" borderId="5" xfId="2" applyNumberFormat="1" applyFont="1" applyFill="1" applyBorder="1" applyAlignment="1">
      <alignment horizontal="right"/>
    </xf>
    <xf numFmtId="165" fontId="9" fillId="10" borderId="0" xfId="1" applyNumberFormat="1" applyFont="1" applyFill="1" applyBorder="1" applyAlignment="1">
      <alignment horizontal="right"/>
    </xf>
    <xf numFmtId="0" fontId="8" fillId="10" borderId="13" xfId="0" applyFont="1" applyFill="1" applyBorder="1"/>
    <xf numFmtId="44" fontId="8" fillId="10" borderId="14" xfId="2" applyFont="1" applyFill="1" applyBorder="1" applyAlignment="1"/>
    <xf numFmtId="44" fontId="8" fillId="10" borderId="14" xfId="2" applyFont="1" applyFill="1" applyBorder="1" applyAlignment="1">
      <alignment horizontal="right"/>
    </xf>
    <xf numFmtId="44" fontId="8" fillId="10" borderId="15" xfId="2" applyFont="1" applyFill="1" applyBorder="1" applyAlignment="1">
      <alignment horizontal="right"/>
    </xf>
    <xf numFmtId="0" fontId="8" fillId="10" borderId="19" xfId="0" applyFont="1" applyFill="1" applyBorder="1"/>
    <xf numFmtId="44" fontId="9" fillId="10" borderId="0" xfId="2" applyFont="1" applyFill="1" applyBorder="1" applyAlignment="1">
      <alignment horizontal="right"/>
    </xf>
    <xf numFmtId="44" fontId="9" fillId="10" borderId="5" xfId="2" applyFont="1" applyFill="1" applyBorder="1" applyAlignment="1">
      <alignment horizontal="right"/>
    </xf>
    <xf numFmtId="44" fontId="8" fillId="10" borderId="3" xfId="2" applyFont="1" applyFill="1" applyBorder="1" applyAlignment="1">
      <alignment horizontal="left" vertical="top"/>
    </xf>
    <xf numFmtId="44" fontId="8" fillId="10" borderId="0" xfId="2" applyFont="1" applyFill="1" applyBorder="1" applyAlignment="1">
      <alignment horizontal="right"/>
    </xf>
    <xf numFmtId="44" fontId="9" fillId="10" borderId="3" xfId="2" applyFont="1" applyFill="1" applyBorder="1" applyAlignment="1">
      <alignment horizontal="left"/>
    </xf>
    <xf numFmtId="44" fontId="9" fillId="10" borderId="5" xfId="2" applyFont="1" applyFill="1" applyBorder="1" applyAlignment="1"/>
    <xf numFmtId="44" fontId="8" fillId="10" borderId="15" xfId="2" applyFont="1" applyFill="1" applyBorder="1" applyAlignment="1"/>
    <xf numFmtId="0" fontId="8" fillId="10" borderId="3" xfId="0" applyFont="1" applyFill="1" applyBorder="1"/>
    <xf numFmtId="0" fontId="9" fillId="10" borderId="0" xfId="0" applyFont="1" applyFill="1" applyAlignment="1">
      <alignment horizontal="right"/>
    </xf>
    <xf numFmtId="0" fontId="9" fillId="10" borderId="5" xfId="0" applyFont="1" applyFill="1" applyBorder="1"/>
    <xf numFmtId="7" fontId="9" fillId="10" borderId="5" xfId="2" applyNumberFormat="1" applyFont="1" applyFill="1" applyBorder="1" applyAlignment="1"/>
    <xf numFmtId="0" fontId="12" fillId="10" borderId="1" xfId="0" applyFont="1" applyFill="1" applyBorder="1" applyAlignment="1">
      <alignment vertical="center"/>
    </xf>
    <xf numFmtId="9" fontId="13" fillId="10" borderId="2" xfId="3" applyFont="1" applyFill="1" applyBorder="1" applyAlignment="1">
      <alignment vertical="center"/>
    </xf>
    <xf numFmtId="44" fontId="12" fillId="10" borderId="2" xfId="2" applyFont="1" applyFill="1" applyBorder="1" applyAlignment="1">
      <alignment horizontal="right" vertical="center"/>
    </xf>
    <xf numFmtId="44" fontId="12" fillId="10" borderId="9" xfId="2" applyFont="1" applyFill="1" applyBorder="1" applyAlignment="1">
      <alignment vertical="center"/>
    </xf>
    <xf numFmtId="0" fontId="8" fillId="3" borderId="4" xfId="2" applyNumberFormat="1" applyFont="1" applyFill="1" applyBorder="1" applyAlignment="1">
      <alignment horizontal="right"/>
    </xf>
    <xf numFmtId="2" fontId="8" fillId="3" borderId="4" xfId="2" applyNumberFormat="1" applyFont="1" applyFill="1" applyBorder="1" applyAlignment="1">
      <alignment horizontal="right"/>
    </xf>
    <xf numFmtId="0" fontId="8" fillId="11" borderId="3" xfId="0" applyFont="1" applyFill="1" applyBorder="1" applyAlignment="1">
      <alignment vertical="top"/>
    </xf>
    <xf numFmtId="9" fontId="9" fillId="11" borderId="0" xfId="3" applyFont="1" applyFill="1" applyBorder="1" applyAlignment="1"/>
    <xf numFmtId="0" fontId="10" fillId="11" borderId="0" xfId="0" applyFont="1" applyFill="1" applyAlignment="1">
      <alignment horizontal="right"/>
    </xf>
    <xf numFmtId="0" fontId="10" fillId="11" borderId="5" xfId="0" applyFont="1" applyFill="1" applyBorder="1" applyAlignment="1">
      <alignment horizontal="right"/>
    </xf>
    <xf numFmtId="0" fontId="9" fillId="11" borderId="3" xfId="0" applyFont="1" applyFill="1" applyBorder="1"/>
    <xf numFmtId="165" fontId="9" fillId="11" borderId="0" xfId="0" applyNumberFormat="1" applyFont="1" applyFill="1" applyAlignment="1">
      <alignment horizontal="right"/>
    </xf>
    <xf numFmtId="1" fontId="9" fillId="11" borderId="5" xfId="2" applyNumberFormat="1" applyFont="1" applyFill="1" applyBorder="1" applyAlignment="1">
      <alignment horizontal="right"/>
    </xf>
    <xf numFmtId="165" fontId="9" fillId="11" borderId="0" xfId="1" applyNumberFormat="1" applyFont="1" applyFill="1" applyBorder="1" applyAlignment="1">
      <alignment horizontal="right"/>
    </xf>
    <xf numFmtId="0" fontId="8" fillId="11" borderId="13" xfId="0" applyFont="1" applyFill="1" applyBorder="1"/>
    <xf numFmtId="44" fontId="8" fillId="11" borderId="14" xfId="2" applyFont="1" applyFill="1" applyBorder="1" applyAlignment="1"/>
    <xf numFmtId="44" fontId="8" fillId="11" borderId="14" xfId="2" applyFont="1" applyFill="1" applyBorder="1" applyAlignment="1">
      <alignment horizontal="right"/>
    </xf>
    <xf numFmtId="44" fontId="8" fillId="11" borderId="15" xfId="2" applyFont="1" applyFill="1" applyBorder="1" applyAlignment="1">
      <alignment horizontal="right"/>
    </xf>
    <xf numFmtId="0" fontId="8" fillId="11" borderId="19" xfId="0" applyFont="1" applyFill="1" applyBorder="1"/>
    <xf numFmtId="44" fontId="9" fillId="11" borderId="0" xfId="2" applyFont="1" applyFill="1" applyBorder="1" applyAlignment="1">
      <alignment horizontal="right"/>
    </xf>
    <xf numFmtId="44" fontId="9" fillId="11" borderId="5" xfId="2" applyFont="1" applyFill="1" applyBorder="1" applyAlignment="1">
      <alignment horizontal="right"/>
    </xf>
    <xf numFmtId="44" fontId="8" fillId="11" borderId="3" xfId="2" applyFont="1" applyFill="1" applyBorder="1" applyAlignment="1">
      <alignment horizontal="left" vertical="top"/>
    </xf>
    <xf numFmtId="44" fontId="8" fillId="11" borderId="0" xfId="2" applyFont="1" applyFill="1" applyBorder="1" applyAlignment="1">
      <alignment horizontal="right"/>
    </xf>
    <xf numFmtId="44" fontId="9" fillId="11" borderId="3" xfId="2" applyFont="1" applyFill="1" applyBorder="1" applyAlignment="1">
      <alignment horizontal="left"/>
    </xf>
    <xf numFmtId="44" fontId="9" fillId="11" borderId="5" xfId="2" applyFont="1" applyFill="1" applyBorder="1" applyAlignment="1"/>
    <xf numFmtId="44" fontId="9" fillId="11" borderId="18" xfId="2" applyFont="1" applyFill="1" applyBorder="1" applyAlignment="1">
      <alignment horizontal="right"/>
    </xf>
    <xf numFmtId="44" fontId="9" fillId="11" borderId="27" xfId="2" applyFont="1" applyFill="1" applyBorder="1" applyAlignment="1"/>
    <xf numFmtId="44" fontId="8" fillId="11" borderId="15" xfId="2" applyFont="1" applyFill="1" applyBorder="1" applyAlignment="1"/>
    <xf numFmtId="0" fontId="8" fillId="11" borderId="3" xfId="0" applyFont="1" applyFill="1" applyBorder="1"/>
    <xf numFmtId="0" fontId="9" fillId="11" borderId="0" xfId="0" applyFont="1" applyFill="1" applyAlignment="1">
      <alignment horizontal="right"/>
    </xf>
    <xf numFmtId="0" fontId="9" fillId="11" borderId="5" xfId="0" applyFont="1" applyFill="1" applyBorder="1"/>
    <xf numFmtId="7" fontId="9" fillId="11" borderId="5" xfId="2" applyNumberFormat="1" applyFont="1" applyFill="1" applyBorder="1" applyAlignment="1"/>
    <xf numFmtId="44" fontId="9" fillId="11" borderId="14" xfId="2" applyFont="1" applyFill="1" applyBorder="1" applyAlignment="1">
      <alignment horizontal="right"/>
    </xf>
    <xf numFmtId="44" fontId="9" fillId="11" borderId="15" xfId="2" applyFont="1" applyFill="1" applyBorder="1" applyAlignment="1"/>
    <xf numFmtId="0" fontId="8" fillId="11" borderId="10" xfId="0" applyFont="1" applyFill="1" applyBorder="1"/>
    <xf numFmtId="9" fontId="9" fillId="11" borderId="11" xfId="3" applyFont="1" applyFill="1" applyBorder="1" applyAlignment="1"/>
    <xf numFmtId="44" fontId="8" fillId="11" borderId="11" xfId="2" applyFont="1" applyFill="1" applyBorder="1" applyAlignment="1">
      <alignment horizontal="right"/>
    </xf>
    <xf numFmtId="44" fontId="8" fillId="11" borderId="12" xfId="2" applyFont="1" applyFill="1" applyBorder="1" applyAlignment="1"/>
    <xf numFmtId="0" fontId="12" fillId="11" borderId="1" xfId="0" applyFont="1" applyFill="1" applyBorder="1" applyAlignment="1">
      <alignment vertical="center"/>
    </xf>
    <xf numFmtId="9" fontId="13" fillId="11" borderId="2" xfId="3" applyFont="1" applyFill="1" applyBorder="1" applyAlignment="1">
      <alignment vertical="center"/>
    </xf>
    <xf numFmtId="44" fontId="12" fillId="11" borderId="2" xfId="2" applyFont="1" applyFill="1" applyBorder="1" applyAlignment="1">
      <alignment horizontal="right" vertical="center"/>
    </xf>
    <xf numFmtId="44" fontId="12" fillId="11" borderId="9" xfId="2" applyFont="1" applyFill="1" applyBorder="1" applyAlignment="1">
      <alignment vertical="center"/>
    </xf>
    <xf numFmtId="0" fontId="8" fillId="12" borderId="3" xfId="0" applyFont="1" applyFill="1" applyBorder="1" applyAlignment="1">
      <alignment vertical="top"/>
    </xf>
    <xf numFmtId="9" fontId="9" fillId="12" borderId="0" xfId="3" applyFont="1" applyFill="1" applyBorder="1" applyAlignment="1"/>
    <xf numFmtId="0" fontId="10" fillId="12" borderId="0" xfId="0" applyFont="1" applyFill="1" applyAlignment="1">
      <alignment horizontal="right"/>
    </xf>
    <xf numFmtId="0" fontId="10" fillId="12" borderId="5" xfId="0" applyFont="1" applyFill="1" applyBorder="1" applyAlignment="1">
      <alignment horizontal="right"/>
    </xf>
    <xf numFmtId="0" fontId="9" fillId="12" borderId="3" xfId="0" applyFont="1" applyFill="1" applyBorder="1"/>
    <xf numFmtId="165" fontId="9" fillId="12" borderId="0" xfId="0" applyNumberFormat="1" applyFont="1" applyFill="1" applyAlignment="1">
      <alignment horizontal="right"/>
    </xf>
    <xf numFmtId="1" fontId="9" fillId="12" borderId="5" xfId="2" applyNumberFormat="1" applyFont="1" applyFill="1" applyBorder="1" applyAlignment="1">
      <alignment horizontal="right"/>
    </xf>
    <xf numFmtId="165" fontId="9" fillId="12" borderId="0" xfId="1" applyNumberFormat="1" applyFont="1" applyFill="1" applyBorder="1" applyAlignment="1">
      <alignment horizontal="right"/>
    </xf>
    <xf numFmtId="44" fontId="9" fillId="12" borderId="0" xfId="2" applyFont="1" applyFill="1" applyBorder="1" applyAlignment="1">
      <alignment horizontal="right"/>
    </xf>
    <xf numFmtId="44" fontId="9" fillId="12" borderId="5" xfId="2" applyFont="1" applyFill="1" applyBorder="1" applyAlignment="1">
      <alignment horizontal="right"/>
    </xf>
    <xf numFmtId="0" fontId="8" fillId="12" borderId="13" xfId="0" applyFont="1" applyFill="1" applyBorder="1"/>
    <xf numFmtId="44" fontId="8" fillId="12" borderId="14" xfId="2" applyFont="1" applyFill="1" applyBorder="1" applyAlignment="1"/>
    <xf numFmtId="44" fontId="8" fillId="12" borderId="14" xfId="2" applyFont="1" applyFill="1" applyBorder="1" applyAlignment="1">
      <alignment horizontal="right"/>
    </xf>
    <xf numFmtId="44" fontId="8" fillId="12" borderId="15" xfId="2" applyFont="1" applyFill="1" applyBorder="1" applyAlignment="1">
      <alignment horizontal="right"/>
    </xf>
    <xf numFmtId="0" fontId="8" fillId="12" borderId="19" xfId="0" applyFont="1" applyFill="1" applyBorder="1"/>
    <xf numFmtId="44" fontId="8" fillId="12" borderId="3" xfId="2" applyFont="1" applyFill="1" applyBorder="1" applyAlignment="1">
      <alignment horizontal="left" vertical="top"/>
    </xf>
    <xf numFmtId="44" fontId="8" fillId="12" borderId="0" xfId="2" applyFont="1" applyFill="1" applyBorder="1" applyAlignment="1">
      <alignment horizontal="right"/>
    </xf>
    <xf numFmtId="44" fontId="9" fillId="12" borderId="3" xfId="2" applyFont="1" applyFill="1" applyBorder="1" applyAlignment="1">
      <alignment horizontal="left"/>
    </xf>
    <xf numFmtId="44" fontId="9" fillId="12" borderId="5" xfId="2" applyFont="1" applyFill="1" applyBorder="1" applyAlignment="1"/>
    <xf numFmtId="0" fontId="8" fillId="12" borderId="3" xfId="0" applyFont="1" applyFill="1" applyBorder="1"/>
    <xf numFmtId="0" fontId="9" fillId="12" borderId="0" xfId="0" applyFont="1" applyFill="1" applyAlignment="1">
      <alignment horizontal="right"/>
    </xf>
    <xf numFmtId="0" fontId="9" fillId="12" borderId="5" xfId="0" applyFont="1" applyFill="1" applyBorder="1"/>
    <xf numFmtId="7" fontId="9" fillId="12" borderId="5" xfId="2" applyNumberFormat="1" applyFont="1" applyFill="1" applyBorder="1" applyAlignment="1"/>
    <xf numFmtId="0" fontId="12" fillId="12" borderId="1" xfId="0" applyFont="1" applyFill="1" applyBorder="1" applyAlignment="1">
      <alignment vertical="center"/>
    </xf>
    <xf numFmtId="9" fontId="13" fillId="12" borderId="2" xfId="3" applyFont="1" applyFill="1" applyBorder="1" applyAlignment="1">
      <alignment vertical="center"/>
    </xf>
    <xf numFmtId="44" fontId="12" fillId="12" borderId="2" xfId="2" applyFont="1" applyFill="1" applyBorder="1" applyAlignment="1">
      <alignment horizontal="right" vertical="center"/>
    </xf>
    <xf numFmtId="44" fontId="12" fillId="12" borderId="9" xfId="2" applyFont="1" applyFill="1" applyBorder="1" applyAlignment="1">
      <alignment vertical="center"/>
    </xf>
    <xf numFmtId="0" fontId="12" fillId="3" borderId="4" xfId="0" applyFont="1" applyFill="1" applyBorder="1" applyAlignment="1" applyProtection="1">
      <alignment horizontal="center"/>
      <protection locked="0"/>
    </xf>
    <xf numFmtId="0" fontId="18" fillId="3" borderId="0" xfId="0" applyFont="1" applyFill="1" applyAlignment="1" applyProtection="1">
      <alignment horizontal="right"/>
      <protection locked="0"/>
    </xf>
    <xf numFmtId="1" fontId="12" fillId="3" borderId="4" xfId="0" applyNumberFormat="1" applyFont="1" applyFill="1" applyBorder="1" applyAlignment="1" applyProtection="1">
      <alignment horizontal="center"/>
      <protection locked="0"/>
    </xf>
    <xf numFmtId="1" fontId="18" fillId="3" borderId="0" xfId="0" applyNumberFormat="1" applyFont="1" applyFill="1" applyAlignment="1" applyProtection="1">
      <alignment horizontal="right"/>
      <protection locked="0"/>
    </xf>
    <xf numFmtId="0" fontId="18" fillId="0" borderId="3" xfId="0" applyFont="1" applyBorder="1"/>
    <xf numFmtId="9" fontId="18" fillId="0" borderId="0" xfId="3" applyFont="1" applyFill="1" applyBorder="1"/>
    <xf numFmtId="0" fontId="18" fillId="0" borderId="0" xfId="0" applyFont="1"/>
    <xf numFmtId="1" fontId="12" fillId="0" borderId="0" xfId="0" applyNumberFormat="1" applyFont="1" applyAlignment="1" applyProtection="1">
      <alignment horizontal="center"/>
      <protection locked="0"/>
    </xf>
    <xf numFmtId="1" fontId="18" fillId="0" borderId="0" xfId="0" applyNumberFormat="1" applyFont="1" applyAlignment="1" applyProtection="1">
      <alignment horizontal="right"/>
      <protection locked="0"/>
    </xf>
    <xf numFmtId="0" fontId="12" fillId="0" borderId="0" xfId="0" applyFont="1"/>
    <xf numFmtId="0" fontId="20" fillId="5" borderId="4" xfId="0" applyFont="1" applyFill="1" applyBorder="1" applyAlignment="1">
      <alignment horizontal="right"/>
    </xf>
    <xf numFmtId="0" fontId="8" fillId="13" borderId="3" xfId="0" applyFont="1" applyFill="1" applyBorder="1" applyAlignment="1">
      <alignment vertical="top"/>
    </xf>
    <xf numFmtId="9" fontId="9" fillId="13" borderId="0" xfId="3" applyFont="1" applyFill="1" applyBorder="1" applyAlignment="1"/>
    <xf numFmtId="0" fontId="10" fillId="13" borderId="0" xfId="0" applyFont="1" applyFill="1" applyAlignment="1">
      <alignment horizontal="right"/>
    </xf>
    <xf numFmtId="0" fontId="10" fillId="13" borderId="5" xfId="0" applyFont="1" applyFill="1" applyBorder="1" applyAlignment="1">
      <alignment horizontal="right"/>
    </xf>
    <xf numFmtId="0" fontId="9" fillId="13" borderId="3" xfId="0" applyFont="1" applyFill="1" applyBorder="1"/>
    <xf numFmtId="165" fontId="9" fillId="13" borderId="0" xfId="0" applyNumberFormat="1" applyFont="1" applyFill="1" applyAlignment="1">
      <alignment horizontal="right"/>
    </xf>
    <xf numFmtId="1" fontId="9" fillId="13" borderId="5" xfId="2" applyNumberFormat="1" applyFont="1" applyFill="1" applyBorder="1" applyAlignment="1">
      <alignment horizontal="right"/>
    </xf>
    <xf numFmtId="165" fontId="9" fillId="13" borderId="0" xfId="1" applyNumberFormat="1" applyFont="1" applyFill="1" applyBorder="1" applyAlignment="1">
      <alignment horizontal="right"/>
    </xf>
    <xf numFmtId="0" fontId="8" fillId="13" borderId="13" xfId="0" applyFont="1" applyFill="1" applyBorder="1"/>
    <xf numFmtId="44" fontId="8" fillId="13" borderId="14" xfId="2" applyFont="1" applyFill="1" applyBorder="1" applyAlignment="1"/>
    <xf numFmtId="44" fontId="8" fillId="13" borderId="14" xfId="2" applyFont="1" applyFill="1" applyBorder="1" applyAlignment="1">
      <alignment horizontal="right"/>
    </xf>
    <xf numFmtId="44" fontId="8" fillId="13" borderId="15" xfId="2" applyFont="1" applyFill="1" applyBorder="1" applyAlignment="1">
      <alignment horizontal="right"/>
    </xf>
    <xf numFmtId="0" fontId="8" fillId="13" borderId="19" xfId="0" applyFont="1" applyFill="1" applyBorder="1"/>
    <xf numFmtId="44" fontId="9" fillId="13" borderId="0" xfId="2" applyFont="1" applyFill="1" applyBorder="1" applyAlignment="1">
      <alignment horizontal="right"/>
    </xf>
    <xf numFmtId="44" fontId="9" fillId="13" borderId="5" xfId="2" applyFont="1" applyFill="1" applyBorder="1" applyAlignment="1">
      <alignment horizontal="right"/>
    </xf>
    <xf numFmtId="44" fontId="8" fillId="13" borderId="3" xfId="2" applyFont="1" applyFill="1" applyBorder="1" applyAlignment="1">
      <alignment horizontal="left" vertical="top"/>
    </xf>
    <xf numFmtId="44" fontId="8" fillId="13" borderId="0" xfId="2" applyFont="1" applyFill="1" applyBorder="1" applyAlignment="1">
      <alignment horizontal="right"/>
    </xf>
    <xf numFmtId="44" fontId="9" fillId="13" borderId="3" xfId="2" applyFont="1" applyFill="1" applyBorder="1" applyAlignment="1">
      <alignment horizontal="left"/>
    </xf>
    <xf numFmtId="44" fontId="9" fillId="13" borderId="5" xfId="2" applyFont="1" applyFill="1" applyBorder="1" applyAlignment="1"/>
    <xf numFmtId="7" fontId="9" fillId="13" borderId="0" xfId="2" applyNumberFormat="1" applyFont="1" applyFill="1" applyBorder="1" applyAlignment="1">
      <alignment horizontal="right"/>
    </xf>
    <xf numFmtId="164" fontId="9" fillId="13" borderId="0" xfId="2" applyNumberFormat="1" applyFont="1" applyFill="1" applyBorder="1" applyAlignment="1">
      <alignment horizontal="right"/>
    </xf>
    <xf numFmtId="44" fontId="9" fillId="13" borderId="18" xfId="2" applyFont="1" applyFill="1" applyBorder="1" applyAlignment="1">
      <alignment horizontal="right"/>
    </xf>
    <xf numFmtId="44" fontId="9" fillId="13" borderId="27" xfId="2" applyFont="1" applyFill="1" applyBorder="1" applyAlignment="1"/>
    <xf numFmtId="44" fontId="8" fillId="13" borderId="15" xfId="2" applyFont="1" applyFill="1" applyBorder="1" applyAlignment="1"/>
    <xf numFmtId="0" fontId="8" fillId="13" borderId="3" xfId="0" applyFont="1" applyFill="1" applyBorder="1"/>
    <xf numFmtId="0" fontId="9" fillId="13" borderId="0" xfId="0" applyFont="1" applyFill="1" applyAlignment="1">
      <alignment horizontal="right"/>
    </xf>
    <xf numFmtId="0" fontId="9" fillId="13" borderId="5" xfId="0" applyFont="1" applyFill="1" applyBorder="1"/>
    <xf numFmtId="7" fontId="9" fillId="13" borderId="5" xfId="2" applyNumberFormat="1" applyFont="1" applyFill="1" applyBorder="1" applyAlignment="1"/>
    <xf numFmtId="44" fontId="9" fillId="13" borderId="14" xfId="2" applyFont="1" applyFill="1" applyBorder="1" applyAlignment="1">
      <alignment horizontal="right"/>
    </xf>
    <xf numFmtId="44" fontId="9" fillId="13" borderId="15" xfId="2" applyFont="1" applyFill="1" applyBorder="1" applyAlignment="1"/>
    <xf numFmtId="0" fontId="8" fillId="13" borderId="10" xfId="0" applyFont="1" applyFill="1" applyBorder="1"/>
    <xf numFmtId="9" fontId="9" fillId="13" borderId="11" xfId="3" applyFont="1" applyFill="1" applyBorder="1" applyAlignment="1"/>
    <xf numFmtId="44" fontId="8" fillId="13" borderId="11" xfId="2" applyFont="1" applyFill="1" applyBorder="1" applyAlignment="1">
      <alignment horizontal="right"/>
    </xf>
    <xf numFmtId="44" fontId="8" fillId="13" borderId="12" xfId="2" applyFont="1" applyFill="1" applyBorder="1" applyAlignment="1"/>
    <xf numFmtId="0" fontId="12" fillId="13" borderId="1" xfId="0" applyFont="1" applyFill="1" applyBorder="1" applyAlignment="1">
      <alignment vertical="center"/>
    </xf>
    <xf numFmtId="9" fontId="13" fillId="13" borderId="2" xfId="3" applyFont="1" applyFill="1" applyBorder="1" applyAlignment="1">
      <alignment vertical="center"/>
    </xf>
    <xf numFmtId="44" fontId="12" fillId="13" borderId="2" xfId="2" applyFont="1" applyFill="1" applyBorder="1" applyAlignment="1">
      <alignment horizontal="right" vertical="center"/>
    </xf>
    <xf numFmtId="44" fontId="12" fillId="13" borderId="9" xfId="2" applyFont="1" applyFill="1" applyBorder="1" applyAlignment="1">
      <alignment vertical="center"/>
    </xf>
    <xf numFmtId="0" fontId="20" fillId="5" borderId="4" xfId="0" applyFont="1" applyFill="1" applyBorder="1" applyAlignment="1">
      <alignment horizontal="center"/>
    </xf>
    <xf numFmtId="0" fontId="20" fillId="5" borderId="6" xfId="0" applyFont="1" applyFill="1" applyBorder="1" applyAlignment="1">
      <alignment horizontal="center"/>
    </xf>
    <xf numFmtId="0" fontId="7" fillId="0" borderId="0" xfId="0" applyFont="1"/>
    <xf numFmtId="0" fontId="20" fillId="5" borderId="21" xfId="0" applyFont="1" applyFill="1" applyBorder="1"/>
    <xf numFmtId="9" fontId="19" fillId="5" borderId="22" xfId="3" applyFont="1" applyFill="1" applyBorder="1"/>
    <xf numFmtId="44" fontId="8" fillId="10" borderId="18" xfId="2" applyFont="1" applyFill="1" applyBorder="1" applyAlignment="1"/>
    <xf numFmtId="44" fontId="8" fillId="9" borderId="18" xfId="2" applyFont="1" applyFill="1" applyBorder="1" applyAlignment="1"/>
    <xf numFmtId="44" fontId="9" fillId="9" borderId="18" xfId="2" applyFont="1" applyFill="1" applyBorder="1" applyAlignment="1"/>
    <xf numFmtId="44" fontId="9" fillId="13" borderId="18" xfId="2" applyFont="1" applyFill="1" applyBorder="1" applyAlignment="1"/>
    <xf numFmtId="44" fontId="8" fillId="13" borderId="18" xfId="2" applyFont="1" applyFill="1" applyBorder="1" applyAlignment="1"/>
    <xf numFmtId="44" fontId="8" fillId="11" borderId="18" xfId="2" applyFont="1" applyFill="1" applyBorder="1" applyAlignment="1"/>
    <xf numFmtId="44" fontId="9" fillId="11" borderId="18" xfId="2" applyFont="1" applyFill="1" applyBorder="1" applyAlignment="1"/>
    <xf numFmtId="44" fontId="8" fillId="4" borderId="18" xfId="2" applyFont="1" applyFill="1" applyBorder="1" applyAlignment="1"/>
    <xf numFmtId="44" fontId="8" fillId="6" borderId="18" xfId="2" applyFont="1" applyFill="1" applyBorder="1" applyAlignment="1"/>
    <xf numFmtId="44" fontId="9" fillId="2" borderId="18" xfId="2" applyFont="1" applyFill="1" applyBorder="1" applyAlignment="1"/>
    <xf numFmtId="0" fontId="12" fillId="7" borderId="1" xfId="0" applyFont="1" applyFill="1" applyBorder="1"/>
    <xf numFmtId="9" fontId="12" fillId="7" borderId="2" xfId="3" applyFont="1" applyFill="1" applyBorder="1"/>
    <xf numFmtId="0" fontId="12" fillId="7" borderId="9" xfId="0" applyFont="1" applyFill="1" applyBorder="1"/>
    <xf numFmtId="44" fontId="8" fillId="0" borderId="4" xfId="2" applyFont="1" applyBorder="1"/>
    <xf numFmtId="0" fontId="9" fillId="12" borderId="3" xfId="0" applyFont="1" applyFill="1" applyBorder="1" applyAlignment="1">
      <alignment vertical="top"/>
    </xf>
    <xf numFmtId="2" fontId="8" fillId="3" borderId="6" xfId="2" applyNumberFormat="1" applyFont="1" applyFill="1" applyBorder="1" applyAlignment="1"/>
    <xf numFmtId="44" fontId="12" fillId="3" borderId="4" xfId="2" applyFont="1" applyFill="1" applyBorder="1" applyAlignment="1">
      <alignment horizontal="center" vertical="center"/>
    </xf>
    <xf numFmtId="166" fontId="21" fillId="3" borderId="0" xfId="0" applyNumberFormat="1" applyFont="1" applyFill="1" applyAlignment="1">
      <alignment vertical="center"/>
    </xf>
    <xf numFmtId="44" fontId="12" fillId="6" borderId="4" xfId="2" applyFont="1" applyFill="1" applyBorder="1" applyAlignment="1">
      <alignment vertical="center"/>
    </xf>
    <xf numFmtId="44" fontId="12" fillId="6" borderId="1" xfId="2" applyFont="1" applyFill="1" applyBorder="1" applyAlignment="1">
      <alignment vertical="center"/>
    </xf>
    <xf numFmtId="9" fontId="12" fillId="6" borderId="4" xfId="3" applyFont="1" applyFill="1" applyBorder="1" applyAlignment="1">
      <alignment horizontal="center" vertical="center"/>
    </xf>
    <xf numFmtId="0" fontId="3" fillId="0" borderId="0" xfId="0" applyFont="1" applyAlignment="1">
      <alignment vertical="center"/>
    </xf>
    <xf numFmtId="0" fontId="2" fillId="3" borderId="0" xfId="0" applyFont="1" applyFill="1" applyAlignment="1">
      <alignment vertical="center"/>
    </xf>
    <xf numFmtId="0" fontId="0" fillId="0" borderId="0" xfId="0" applyAlignment="1">
      <alignment vertical="center"/>
    </xf>
    <xf numFmtId="0" fontId="28" fillId="4" borderId="8" xfId="4" applyFont="1" applyFill="1" applyBorder="1" applyAlignment="1">
      <alignment horizontal="center" vertical="center"/>
    </xf>
    <xf numFmtId="0" fontId="2" fillId="0" borderId="0" xfId="0" applyFont="1" applyAlignment="1">
      <alignment horizontal="center" vertical="center"/>
    </xf>
    <xf numFmtId="0" fontId="9" fillId="2" borderId="3" xfId="0" applyFont="1" applyFill="1" applyBorder="1" applyAlignment="1">
      <alignment vertical="top"/>
    </xf>
    <xf numFmtId="9" fontId="9" fillId="2" borderId="0" xfId="3" applyFont="1" applyFill="1" applyBorder="1" applyAlignment="1">
      <alignment vertical="top"/>
    </xf>
    <xf numFmtId="165" fontId="9" fillId="2" borderId="0" xfId="0" applyNumberFormat="1" applyFont="1" applyFill="1" applyAlignment="1">
      <alignment horizontal="right" vertical="top"/>
    </xf>
    <xf numFmtId="2" fontId="9" fillId="2" borderId="5" xfId="2" applyNumberFormat="1" applyFont="1" applyFill="1" applyBorder="1" applyAlignment="1">
      <alignment horizontal="right" vertical="top"/>
    </xf>
    <xf numFmtId="44" fontId="9" fillId="2" borderId="3" xfId="2" applyFont="1" applyFill="1" applyBorder="1" applyAlignment="1">
      <alignment horizontal="left" vertical="top"/>
    </xf>
    <xf numFmtId="44" fontId="8" fillId="3" borderId="4" xfId="2" applyFont="1" applyFill="1" applyBorder="1" applyAlignment="1">
      <alignment vertical="top"/>
    </xf>
    <xf numFmtId="44" fontId="9" fillId="2" borderId="18" xfId="2" applyFont="1" applyFill="1" applyBorder="1" applyAlignment="1">
      <alignment horizontal="right" vertical="top"/>
    </xf>
    <xf numFmtId="44" fontId="9" fillId="2" borderId="27" xfId="2" applyFont="1" applyFill="1" applyBorder="1" applyAlignment="1">
      <alignment vertical="top"/>
    </xf>
    <xf numFmtId="0" fontId="9" fillId="8" borderId="3" xfId="0" applyFont="1" applyFill="1" applyBorder="1" applyAlignment="1">
      <alignment vertical="top"/>
    </xf>
    <xf numFmtId="9" fontId="9" fillId="8" borderId="0" xfId="3" applyFont="1" applyFill="1" applyBorder="1" applyAlignment="1">
      <alignment vertical="top"/>
    </xf>
    <xf numFmtId="165" fontId="9" fillId="8" borderId="0" xfId="0" applyNumberFormat="1" applyFont="1" applyFill="1" applyAlignment="1">
      <alignment horizontal="right" vertical="top"/>
    </xf>
    <xf numFmtId="1" fontId="9" fillId="8" borderId="5" xfId="2" applyNumberFormat="1" applyFont="1" applyFill="1" applyBorder="1" applyAlignment="1">
      <alignment horizontal="right" vertical="top"/>
    </xf>
    <xf numFmtId="44" fontId="9" fillId="8" borderId="3" xfId="2" applyFont="1" applyFill="1" applyBorder="1" applyAlignment="1">
      <alignment horizontal="left" vertical="top"/>
    </xf>
    <xf numFmtId="44" fontId="8" fillId="3" borderId="17" xfId="2" applyFont="1" applyFill="1" applyBorder="1" applyAlignment="1">
      <alignment vertical="top"/>
    </xf>
    <xf numFmtId="44" fontId="9" fillId="8" borderId="18" xfId="2" applyFont="1" applyFill="1" applyBorder="1" applyAlignment="1">
      <alignment horizontal="right" vertical="top"/>
    </xf>
    <xf numFmtId="44" fontId="9" fillId="8" borderId="27" xfId="2" applyFont="1" applyFill="1" applyBorder="1" applyAlignment="1">
      <alignment vertical="top"/>
    </xf>
    <xf numFmtId="44" fontId="8" fillId="3" borderId="6" xfId="2" applyFont="1" applyFill="1" applyBorder="1" applyAlignment="1">
      <alignment vertical="top"/>
    </xf>
    <xf numFmtId="44" fontId="9" fillId="8" borderId="0" xfId="2" applyFont="1" applyFill="1" applyBorder="1" applyAlignment="1">
      <alignment horizontal="right" vertical="top"/>
    </xf>
    <xf numFmtId="44" fontId="9" fillId="8" borderId="5" xfId="2" applyFont="1" applyFill="1" applyBorder="1" applyAlignment="1">
      <alignment vertical="top"/>
    </xf>
    <xf numFmtId="0" fontId="8" fillId="8" borderId="19" xfId="0" applyFont="1" applyFill="1" applyBorder="1" applyAlignment="1">
      <alignment vertical="center"/>
    </xf>
    <xf numFmtId="44" fontId="9" fillId="8" borderId="16" xfId="2" applyFont="1" applyFill="1" applyBorder="1" applyAlignment="1">
      <alignment vertical="center"/>
    </xf>
    <xf numFmtId="44" fontId="9" fillId="8" borderId="16" xfId="2" applyFont="1" applyFill="1" applyBorder="1" applyAlignment="1">
      <alignment horizontal="right" vertical="center"/>
    </xf>
    <xf numFmtId="44" fontId="9" fillId="8" borderId="20" xfId="2" applyFont="1" applyFill="1" applyBorder="1" applyAlignment="1">
      <alignment vertical="center"/>
    </xf>
    <xf numFmtId="0" fontId="8" fillId="8" borderId="1" xfId="0" applyFont="1" applyFill="1" applyBorder="1" applyAlignment="1">
      <alignment vertical="center"/>
    </xf>
    <xf numFmtId="9" fontId="9" fillId="8" borderId="2" xfId="3" applyFont="1" applyFill="1" applyBorder="1" applyAlignment="1">
      <alignment vertical="center"/>
    </xf>
    <xf numFmtId="44" fontId="8" fillId="8" borderId="2" xfId="2" applyFont="1" applyFill="1" applyBorder="1" applyAlignment="1">
      <alignment horizontal="right" vertical="center"/>
    </xf>
    <xf numFmtId="44" fontId="8" fillId="8" borderId="9" xfId="2" applyFont="1" applyFill="1" applyBorder="1" applyAlignment="1">
      <alignment vertical="center"/>
    </xf>
    <xf numFmtId="0" fontId="9" fillId="9" borderId="3" xfId="0" applyFont="1" applyFill="1" applyBorder="1" applyAlignment="1">
      <alignment vertical="top"/>
    </xf>
    <xf numFmtId="44" fontId="9" fillId="9" borderId="3" xfId="2" applyFont="1" applyFill="1" applyBorder="1" applyAlignment="1">
      <alignment horizontal="left" vertical="top"/>
    </xf>
    <xf numFmtId="44" fontId="9" fillId="9" borderId="18" xfId="2" applyFont="1" applyFill="1" applyBorder="1" applyAlignment="1">
      <alignment horizontal="right" vertical="top"/>
    </xf>
    <xf numFmtId="44" fontId="9" fillId="9" borderId="27" xfId="2" applyFont="1" applyFill="1" applyBorder="1" applyAlignment="1">
      <alignment vertical="top"/>
    </xf>
    <xf numFmtId="44" fontId="9" fillId="9" borderId="0" xfId="2" applyFont="1" applyFill="1" applyBorder="1" applyAlignment="1">
      <alignment horizontal="right" vertical="top"/>
    </xf>
    <xf numFmtId="44" fontId="9" fillId="9" borderId="5" xfId="2" applyFont="1" applyFill="1" applyBorder="1" applyAlignment="1">
      <alignment vertical="top"/>
    </xf>
    <xf numFmtId="0" fontId="8" fillId="9" borderId="10" xfId="0" applyFont="1" applyFill="1" applyBorder="1" applyAlignment="1">
      <alignment vertical="center"/>
    </xf>
    <xf numFmtId="9" fontId="9" fillId="9" borderId="11" xfId="3" applyFont="1" applyFill="1" applyBorder="1" applyAlignment="1">
      <alignment vertical="center"/>
    </xf>
    <xf numFmtId="44" fontId="8" fillId="9" borderId="11" xfId="2" applyFont="1" applyFill="1" applyBorder="1" applyAlignment="1">
      <alignment horizontal="right" vertical="center"/>
    </xf>
    <xf numFmtId="44" fontId="8" fillId="9" borderId="12" xfId="2" applyFont="1" applyFill="1" applyBorder="1" applyAlignment="1">
      <alignment vertical="center"/>
    </xf>
    <xf numFmtId="0" fontId="9" fillId="10" borderId="3" xfId="0" applyFont="1" applyFill="1" applyBorder="1" applyAlignment="1">
      <alignment vertical="top"/>
    </xf>
    <xf numFmtId="9" fontId="9" fillId="10" borderId="0" xfId="3" applyFont="1" applyFill="1" applyBorder="1" applyAlignment="1">
      <alignment vertical="top"/>
    </xf>
    <xf numFmtId="165" fontId="9" fillId="10" borderId="0" xfId="0" applyNumberFormat="1" applyFont="1" applyFill="1" applyAlignment="1">
      <alignment horizontal="right" vertical="top"/>
    </xf>
    <xf numFmtId="1" fontId="9" fillId="10" borderId="5" xfId="2" applyNumberFormat="1" applyFont="1" applyFill="1" applyBorder="1" applyAlignment="1">
      <alignment horizontal="right" vertical="top"/>
    </xf>
    <xf numFmtId="44" fontId="9" fillId="10" borderId="3" xfId="2" applyFont="1" applyFill="1" applyBorder="1" applyAlignment="1">
      <alignment horizontal="left" vertical="top"/>
    </xf>
    <xf numFmtId="44" fontId="9" fillId="10" borderId="18" xfId="2" applyFont="1" applyFill="1" applyBorder="1" applyAlignment="1">
      <alignment horizontal="right" vertical="top"/>
    </xf>
    <xf numFmtId="44" fontId="9" fillId="10" borderId="27" xfId="2" applyFont="1" applyFill="1" applyBorder="1" applyAlignment="1">
      <alignment vertical="top"/>
    </xf>
    <xf numFmtId="44" fontId="9" fillId="10" borderId="0" xfId="2" applyFont="1" applyFill="1" applyBorder="1" applyAlignment="1">
      <alignment horizontal="right" vertical="top"/>
    </xf>
    <xf numFmtId="44" fontId="9" fillId="10" borderId="5" xfId="2" applyFont="1" applyFill="1" applyBorder="1" applyAlignment="1">
      <alignment vertical="top"/>
    </xf>
    <xf numFmtId="0" fontId="8" fillId="10" borderId="13" xfId="0" applyFont="1" applyFill="1" applyBorder="1" applyAlignment="1">
      <alignment vertical="center"/>
    </xf>
    <xf numFmtId="44" fontId="9" fillId="10" borderId="18" xfId="2" applyFont="1" applyFill="1" applyBorder="1" applyAlignment="1">
      <alignment vertical="center"/>
    </xf>
    <xf numFmtId="44" fontId="9" fillId="10" borderId="14" xfId="2" applyFont="1" applyFill="1" applyBorder="1" applyAlignment="1">
      <alignment horizontal="right" vertical="center"/>
    </xf>
    <xf numFmtId="44" fontId="9" fillId="10" borderId="15" xfId="2" applyFont="1" applyFill="1" applyBorder="1" applyAlignment="1">
      <alignment vertical="center"/>
    </xf>
    <xf numFmtId="0" fontId="8" fillId="10" borderId="10" xfId="0" applyFont="1" applyFill="1" applyBorder="1" applyAlignment="1">
      <alignment vertical="center"/>
    </xf>
    <xf numFmtId="9" fontId="9" fillId="10" borderId="11" xfId="3" applyFont="1" applyFill="1" applyBorder="1" applyAlignment="1">
      <alignment vertical="center"/>
    </xf>
    <xf numFmtId="44" fontId="8" fillId="10" borderId="11" xfId="2" applyFont="1" applyFill="1" applyBorder="1" applyAlignment="1">
      <alignment horizontal="right" vertical="center"/>
    </xf>
    <xf numFmtId="44" fontId="8" fillId="10" borderId="12" xfId="2" applyFont="1" applyFill="1" applyBorder="1" applyAlignment="1">
      <alignment vertical="center"/>
    </xf>
    <xf numFmtId="9" fontId="9" fillId="12" borderId="0" xfId="3" applyFont="1" applyFill="1" applyBorder="1" applyAlignment="1">
      <alignment vertical="top"/>
    </xf>
    <xf numFmtId="165" fontId="9" fillId="12" borderId="0" xfId="0" applyNumberFormat="1" applyFont="1" applyFill="1" applyAlignment="1">
      <alignment horizontal="right" vertical="top"/>
    </xf>
    <xf numFmtId="1" fontId="9" fillId="12" borderId="5" xfId="2" applyNumberFormat="1" applyFont="1" applyFill="1" applyBorder="1" applyAlignment="1">
      <alignment horizontal="right" vertical="top"/>
    </xf>
    <xf numFmtId="44" fontId="9" fillId="12" borderId="3" xfId="2" applyFont="1" applyFill="1" applyBorder="1" applyAlignment="1">
      <alignment horizontal="left" vertical="top"/>
    </xf>
    <xf numFmtId="44" fontId="9" fillId="12" borderId="18" xfId="2" applyFont="1" applyFill="1" applyBorder="1" applyAlignment="1">
      <alignment horizontal="right" vertical="top"/>
    </xf>
    <xf numFmtId="44" fontId="9" fillId="12" borderId="27" xfId="2" applyFont="1" applyFill="1" applyBorder="1" applyAlignment="1">
      <alignment vertical="top"/>
    </xf>
    <xf numFmtId="0" fontId="8" fillId="12" borderId="13" xfId="0" applyFont="1" applyFill="1" applyBorder="1" applyAlignment="1">
      <alignment vertical="center"/>
    </xf>
    <xf numFmtId="44" fontId="8" fillId="12" borderId="18" xfId="2" applyFont="1" applyFill="1" applyBorder="1" applyAlignment="1">
      <alignment vertical="center"/>
    </xf>
    <xf numFmtId="44" fontId="8" fillId="12" borderId="14" xfId="2" applyFont="1" applyFill="1" applyBorder="1" applyAlignment="1">
      <alignment horizontal="right" vertical="center"/>
    </xf>
    <xf numFmtId="44" fontId="8" fillId="12" borderId="15" xfId="2" applyFont="1" applyFill="1" applyBorder="1" applyAlignment="1">
      <alignment vertical="center"/>
    </xf>
    <xf numFmtId="44" fontId="9" fillId="12" borderId="0" xfId="2" applyFont="1" applyFill="1" applyBorder="1" applyAlignment="1">
      <alignment horizontal="right" vertical="top"/>
    </xf>
    <xf numFmtId="44" fontId="9" fillId="12" borderId="5" xfId="2" applyFont="1" applyFill="1" applyBorder="1" applyAlignment="1">
      <alignment vertical="top"/>
    </xf>
    <xf numFmtId="44" fontId="9" fillId="12" borderId="18" xfId="2" applyFont="1" applyFill="1" applyBorder="1" applyAlignment="1">
      <alignment vertical="center"/>
    </xf>
    <xf numFmtId="44" fontId="9" fillId="12" borderId="14" xfId="2" applyFont="1" applyFill="1" applyBorder="1" applyAlignment="1">
      <alignment horizontal="right" vertical="center"/>
    </xf>
    <xf numFmtId="44" fontId="9" fillId="12" borderId="15" xfId="2" applyFont="1" applyFill="1" applyBorder="1" applyAlignment="1">
      <alignment vertical="center"/>
    </xf>
    <xf numFmtId="0" fontId="8" fillId="12" borderId="10" xfId="0" applyFont="1" applyFill="1" applyBorder="1" applyAlignment="1">
      <alignment horizontal="left" vertical="center"/>
    </xf>
    <xf numFmtId="9" fontId="9" fillId="12" borderId="11" xfId="3" applyFont="1" applyFill="1" applyBorder="1" applyAlignment="1">
      <alignment horizontal="center" vertical="center"/>
    </xf>
    <xf numFmtId="44" fontId="8" fillId="12" borderId="11" xfId="2" applyFont="1" applyFill="1" applyBorder="1" applyAlignment="1">
      <alignment horizontal="center" vertical="center"/>
    </xf>
    <xf numFmtId="44" fontId="8" fillId="12" borderId="12" xfId="2" applyFont="1" applyFill="1" applyBorder="1" applyAlignment="1">
      <alignment horizontal="center" vertical="center"/>
    </xf>
    <xf numFmtId="0" fontId="0" fillId="3" borderId="0" xfId="0" applyFill="1" applyAlignment="1">
      <alignment horizontal="center"/>
    </xf>
    <xf numFmtId="0" fontId="9" fillId="4" borderId="3" xfId="0" applyFont="1" applyFill="1" applyBorder="1" applyAlignment="1">
      <alignment vertical="top"/>
    </xf>
    <xf numFmtId="44" fontId="9" fillId="4" borderId="0" xfId="2" applyFont="1" applyFill="1" applyBorder="1" applyAlignment="1">
      <alignment horizontal="right" vertical="top"/>
    </xf>
    <xf numFmtId="44" fontId="9" fillId="4" borderId="5" xfId="2" applyFont="1" applyFill="1" applyBorder="1" applyAlignment="1">
      <alignment vertical="top"/>
    </xf>
    <xf numFmtId="44" fontId="8" fillId="2" borderId="15" xfId="2" applyFont="1" applyFill="1" applyBorder="1" applyAlignment="1">
      <alignment horizontal="right" vertical="center"/>
    </xf>
    <xf numFmtId="0" fontId="29" fillId="6" borderId="8" xfId="4" applyFont="1" applyFill="1" applyBorder="1" applyAlignment="1">
      <alignment horizontal="center" vertical="center"/>
    </xf>
    <xf numFmtId="0" fontId="8" fillId="4" borderId="13" xfId="0" applyFont="1" applyFill="1" applyBorder="1" applyAlignment="1">
      <alignment vertical="center"/>
    </xf>
    <xf numFmtId="44" fontId="9" fillId="4" borderId="18" xfId="2" applyFont="1" applyFill="1" applyBorder="1" applyAlignment="1">
      <alignment vertical="center"/>
    </xf>
    <xf numFmtId="44" fontId="9" fillId="4" borderId="14" xfId="2" applyFont="1" applyFill="1" applyBorder="1" applyAlignment="1">
      <alignment horizontal="right" vertical="center"/>
    </xf>
    <xf numFmtId="44" fontId="9" fillId="4" borderId="15" xfId="2" applyFont="1" applyFill="1" applyBorder="1" applyAlignment="1">
      <alignment vertical="center"/>
    </xf>
    <xf numFmtId="0" fontId="28" fillId="4" borderId="7" xfId="4" applyFont="1" applyFill="1" applyBorder="1" applyAlignment="1">
      <alignment horizontal="center" vertical="top"/>
    </xf>
    <xf numFmtId="0" fontId="27" fillId="8" borderId="8" xfId="4" applyFont="1" applyFill="1" applyBorder="1" applyAlignment="1">
      <alignment horizontal="center" vertical="center"/>
    </xf>
    <xf numFmtId="0" fontId="27" fillId="8" borderId="7" xfId="4" applyFont="1" applyFill="1" applyBorder="1" applyAlignment="1">
      <alignment horizontal="center" vertical="center"/>
    </xf>
    <xf numFmtId="0" fontId="6" fillId="10" borderId="8" xfId="4" applyFont="1" applyFill="1" applyBorder="1" applyAlignment="1">
      <alignment horizontal="center" vertical="center"/>
    </xf>
    <xf numFmtId="0" fontId="0" fillId="14" borderId="0" xfId="0" applyFill="1"/>
    <xf numFmtId="9" fontId="0" fillId="14" borderId="0" xfId="3" applyFont="1" applyFill="1"/>
    <xf numFmtId="0" fontId="0" fillId="14" borderId="0" xfId="0" applyFill="1" applyAlignment="1">
      <alignment horizontal="right"/>
    </xf>
    <xf numFmtId="9" fontId="20" fillId="5" borderId="4" xfId="3" applyFont="1" applyFill="1" applyBorder="1" applyAlignment="1">
      <alignment horizontal="center" vertical="center"/>
    </xf>
    <xf numFmtId="9" fontId="0" fillId="15" borderId="0" xfId="3" applyFont="1" applyFill="1"/>
    <xf numFmtId="0" fontId="0" fillId="15" borderId="0" xfId="0" applyFill="1" applyAlignment="1">
      <alignment horizontal="right"/>
    </xf>
    <xf numFmtId="0" fontId="0" fillId="15" borderId="0" xfId="0" applyFill="1"/>
    <xf numFmtId="0" fontId="5" fillId="15" borderId="0" xfId="0" applyFont="1" applyFill="1" applyAlignment="1">
      <alignment vertical="center"/>
    </xf>
    <xf numFmtId="0" fontId="17" fillId="0" borderId="0" xfId="0" applyFont="1"/>
    <xf numFmtId="0" fontId="0" fillId="0" borderId="0" xfId="0"/>
    <xf numFmtId="0" fontId="13" fillId="3" borderId="0" xfId="0" applyFont="1" applyFill="1" applyAlignment="1">
      <alignment horizontal="left" vertical="center" wrapText="1"/>
    </xf>
    <xf numFmtId="0" fontId="0" fillId="0" borderId="0" xfId="0" applyAlignment="1">
      <alignment vertical="center" wrapText="1"/>
    </xf>
    <xf numFmtId="0" fontId="5" fillId="7" borderId="0" xfId="4" applyFont="1" applyFill="1" applyAlignment="1">
      <alignment vertical="center" wrapText="1"/>
    </xf>
    <xf numFmtId="0" fontId="5" fillId="0" borderId="0" xfId="4" applyFont="1" applyAlignment="1">
      <alignment wrapText="1"/>
    </xf>
    <xf numFmtId="0" fontId="12" fillId="0" borderId="0" xfId="0" applyFont="1" applyAlignment="1">
      <alignment horizontal="center" wrapText="1"/>
    </xf>
    <xf numFmtId="1" fontId="20" fillId="5" borderId="2" xfId="0" applyNumberFormat="1" applyFont="1" applyFill="1" applyBorder="1" applyAlignment="1" applyProtection="1">
      <alignment horizontal="right"/>
      <protection locked="0"/>
    </xf>
    <xf numFmtId="0" fontId="19" fillId="5" borderId="9" xfId="0" applyFont="1" applyFill="1" applyBorder="1" applyAlignment="1">
      <alignment horizontal="right"/>
    </xf>
    <xf numFmtId="0" fontId="14" fillId="8" borderId="1" xfId="4" applyFont="1" applyFill="1" applyBorder="1" applyAlignment="1">
      <alignment vertical="center"/>
    </xf>
    <xf numFmtId="0" fontId="14" fillId="8" borderId="2" xfId="4" applyFont="1" applyFill="1" applyBorder="1" applyAlignment="1">
      <alignment vertical="center"/>
    </xf>
    <xf numFmtId="0" fontId="14" fillId="8" borderId="9" xfId="4" applyFont="1" applyFill="1" applyBorder="1" applyAlignment="1">
      <alignment vertical="center"/>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wrapText="1"/>
    </xf>
    <xf numFmtId="0" fontId="0" fillId="0" borderId="7" xfId="0" applyBorder="1" applyAlignment="1">
      <alignment wrapText="1"/>
    </xf>
    <xf numFmtId="44" fontId="9" fillId="2" borderId="3" xfId="2" applyFont="1" applyFill="1" applyBorder="1" applyAlignment="1">
      <alignment horizontal="right" vertical="center"/>
    </xf>
    <xf numFmtId="0" fontId="9" fillId="0" borderId="3" xfId="0" applyFont="1" applyBorder="1" applyAlignment="1">
      <alignment horizontal="right" vertical="center"/>
    </xf>
    <xf numFmtId="44" fontId="9" fillId="2" borderId="5" xfId="2" applyFont="1" applyFill="1" applyBorder="1" applyAlignment="1">
      <alignment vertical="center"/>
    </xf>
    <xf numFmtId="0" fontId="9" fillId="0" borderId="5" xfId="0" applyFont="1" applyBorder="1" applyAlignment="1">
      <alignment vertical="center"/>
    </xf>
    <xf numFmtId="49" fontId="23" fillId="5" borderId="24" xfId="0" applyNumberFormat="1" applyFont="1" applyFill="1" applyBorder="1" applyAlignment="1">
      <alignment horizontal="center" vertical="center"/>
    </xf>
    <xf numFmtId="0" fontId="24" fillId="5" borderId="25" xfId="0" applyFont="1" applyFill="1" applyBorder="1" applyAlignment="1">
      <alignment horizontal="center" vertical="center"/>
    </xf>
    <xf numFmtId="0" fontId="24" fillId="5" borderId="26" xfId="0" applyFont="1" applyFill="1" applyBorder="1" applyAlignment="1">
      <alignment horizontal="center" vertical="center"/>
    </xf>
    <xf numFmtId="44" fontId="12" fillId="2" borderId="2" xfId="2" applyFont="1" applyFill="1" applyBorder="1" applyAlignment="1">
      <alignment horizontal="right" vertical="center"/>
    </xf>
    <xf numFmtId="44" fontId="12" fillId="2" borderId="9" xfId="2" applyFont="1" applyFill="1" applyBorder="1" applyAlignment="1">
      <alignment horizontal="right" vertical="center"/>
    </xf>
    <xf numFmtId="49" fontId="25" fillId="5" borderId="24" xfId="0" applyNumberFormat="1" applyFont="1" applyFill="1" applyBorder="1" applyAlignment="1">
      <alignment horizontal="center" vertical="center"/>
    </xf>
    <xf numFmtId="0" fontId="26" fillId="5" borderId="25" xfId="0" applyFont="1" applyFill="1" applyBorder="1" applyAlignment="1">
      <alignment horizontal="center" vertical="center"/>
    </xf>
    <xf numFmtId="0" fontId="26" fillId="5" borderId="26" xfId="0" applyFont="1" applyFill="1" applyBorder="1" applyAlignment="1">
      <alignment horizontal="center" vertical="center"/>
    </xf>
    <xf numFmtId="44" fontId="9" fillId="4" borderId="3" xfId="2" applyFont="1" applyFill="1" applyBorder="1" applyAlignment="1">
      <alignment horizontal="right" vertical="center"/>
    </xf>
    <xf numFmtId="0" fontId="9" fillId="4" borderId="3" xfId="0" applyFont="1" applyFill="1" applyBorder="1" applyAlignment="1">
      <alignment horizontal="right" vertical="center"/>
    </xf>
    <xf numFmtId="44" fontId="9" fillId="4" borderId="5" xfId="2" applyFont="1" applyFill="1" applyBorder="1" applyAlignment="1">
      <alignment vertical="center"/>
    </xf>
    <xf numFmtId="0" fontId="9" fillId="4" borderId="5" xfId="0" applyFont="1" applyFill="1" applyBorder="1" applyAlignment="1">
      <alignment vertical="center"/>
    </xf>
    <xf numFmtId="44" fontId="12" fillId="4" borderId="2" xfId="2" applyFont="1" applyFill="1" applyBorder="1" applyAlignment="1">
      <alignment horizontal="right" vertical="center"/>
    </xf>
    <xf numFmtId="0" fontId="0" fillId="4" borderId="2" xfId="0" applyFill="1" applyBorder="1" applyAlignment="1">
      <alignment vertical="center"/>
    </xf>
    <xf numFmtId="0" fontId="0" fillId="4" borderId="9" xfId="0" applyFill="1" applyBorder="1" applyAlignment="1">
      <alignment vertical="center"/>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8" xfId="0" applyBorder="1" applyAlignment="1">
      <alignment wrapText="1"/>
    </xf>
    <xf numFmtId="0" fontId="0" fillId="4" borderId="7" xfId="0" applyFill="1" applyBorder="1" applyAlignment="1">
      <alignment vertical="center" wrapText="1"/>
    </xf>
    <xf numFmtId="0" fontId="0" fillId="4" borderId="7" xfId="0" applyFill="1" applyBorder="1" applyAlignment="1">
      <alignment wrapText="1"/>
    </xf>
    <xf numFmtId="49" fontId="15" fillId="8" borderId="24" xfId="0" applyNumberFormat="1" applyFont="1" applyFill="1" applyBorder="1" applyAlignment="1">
      <alignment horizontal="center" vertical="center"/>
    </xf>
    <xf numFmtId="0" fontId="16" fillId="8" borderId="25" xfId="0" applyFont="1" applyFill="1" applyBorder="1" applyAlignment="1">
      <alignment horizontal="center" vertical="center"/>
    </xf>
    <xf numFmtId="0" fontId="16" fillId="8" borderId="26" xfId="0" applyFont="1" applyFill="1" applyBorder="1" applyAlignment="1">
      <alignment horizontal="center" vertical="center"/>
    </xf>
    <xf numFmtId="44" fontId="9" fillId="8" borderId="3" xfId="2" applyFont="1" applyFill="1" applyBorder="1" applyAlignment="1">
      <alignment horizontal="right" vertical="center"/>
    </xf>
    <xf numFmtId="0" fontId="9" fillId="8" borderId="3" xfId="0" applyFont="1" applyFill="1" applyBorder="1" applyAlignment="1">
      <alignment horizontal="right" vertical="center"/>
    </xf>
    <xf numFmtId="44" fontId="9" fillId="8" borderId="5" xfId="2" applyFont="1" applyFill="1" applyBorder="1" applyAlignment="1">
      <alignment vertical="center"/>
    </xf>
    <xf numFmtId="0" fontId="9" fillId="8" borderId="5" xfId="0" applyFont="1" applyFill="1" applyBorder="1" applyAlignment="1">
      <alignment vertical="center"/>
    </xf>
    <xf numFmtId="44" fontId="12" fillId="8" borderId="2" xfId="2" applyFont="1" applyFill="1" applyBorder="1" applyAlignment="1">
      <alignment horizontal="right" vertical="center"/>
    </xf>
    <xf numFmtId="0" fontId="0" fillId="8" borderId="2" xfId="0" applyFill="1" applyBorder="1" applyAlignment="1">
      <alignment vertical="center"/>
    </xf>
    <xf numFmtId="0" fontId="0" fillId="8" borderId="9" xfId="0" applyFill="1" applyBorder="1" applyAlignment="1">
      <alignment vertical="center"/>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9" borderId="21" xfId="0" applyFont="1" applyFill="1" applyBorder="1" applyAlignment="1">
      <alignment horizontal="center" vertical="center" wrapText="1"/>
    </xf>
    <xf numFmtId="0" fontId="0" fillId="9" borderId="22" xfId="0" applyFill="1" applyBorder="1" applyAlignment="1">
      <alignment horizontal="center" vertical="center" wrapText="1"/>
    </xf>
    <xf numFmtId="0" fontId="0" fillId="9" borderId="23" xfId="0" applyFill="1" applyBorder="1" applyAlignment="1">
      <alignment horizontal="center" vertical="center" wrapText="1"/>
    </xf>
    <xf numFmtId="0" fontId="0" fillId="9" borderId="3" xfId="0" applyFill="1" applyBorder="1" applyAlignment="1">
      <alignment horizontal="center" vertical="center" wrapText="1"/>
    </xf>
    <xf numFmtId="0" fontId="0" fillId="9" borderId="0" xfId="0" applyFill="1" applyAlignment="1">
      <alignment horizontal="center" vertical="center" wrapText="1"/>
    </xf>
    <xf numFmtId="0" fontId="0" fillId="9" borderId="5" xfId="0" applyFill="1" applyBorder="1" applyAlignment="1">
      <alignment horizontal="center" vertical="center" wrapText="1"/>
    </xf>
    <xf numFmtId="0" fontId="0" fillId="9" borderId="10"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2" xfId="0" applyFill="1"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49" fontId="15" fillId="9" borderId="24" xfId="0" applyNumberFormat="1" applyFont="1" applyFill="1" applyBorder="1" applyAlignment="1">
      <alignment horizontal="center" vertical="center"/>
    </xf>
    <xf numFmtId="0" fontId="16" fillId="9" borderId="25" xfId="0" applyFont="1" applyFill="1" applyBorder="1" applyAlignment="1">
      <alignment horizontal="center" vertical="center"/>
    </xf>
    <xf numFmtId="0" fontId="16" fillId="9" borderId="26" xfId="0" applyFont="1" applyFill="1" applyBorder="1" applyAlignment="1">
      <alignment horizontal="center" vertical="center"/>
    </xf>
    <xf numFmtId="44" fontId="9" fillId="9" borderId="3" xfId="2" applyFont="1" applyFill="1" applyBorder="1" applyAlignment="1">
      <alignment horizontal="right" vertical="center"/>
    </xf>
    <xf numFmtId="0" fontId="9" fillId="9" borderId="3" xfId="0" applyFont="1" applyFill="1" applyBorder="1" applyAlignment="1">
      <alignment horizontal="right" vertical="center"/>
    </xf>
    <xf numFmtId="44" fontId="9" fillId="9" borderId="5" xfId="2" applyFont="1" applyFill="1" applyBorder="1" applyAlignment="1">
      <alignment vertical="center"/>
    </xf>
    <xf numFmtId="0" fontId="9" fillId="9" borderId="5" xfId="0" applyFont="1" applyFill="1" applyBorder="1" applyAlignment="1">
      <alignment vertical="center"/>
    </xf>
    <xf numFmtId="44" fontId="12" fillId="9" borderId="2" xfId="2" applyFont="1" applyFill="1" applyBorder="1" applyAlignment="1">
      <alignment horizontal="right" vertical="center"/>
    </xf>
    <xf numFmtId="0" fontId="0" fillId="9" borderId="2" xfId="0" applyFill="1" applyBorder="1" applyAlignment="1">
      <alignment vertical="center"/>
    </xf>
    <xf numFmtId="0" fontId="0" fillId="9" borderId="9" xfId="0" applyFill="1" applyBorder="1" applyAlignment="1">
      <alignment vertical="center"/>
    </xf>
    <xf numFmtId="49" fontId="15" fillId="10" borderId="24" xfId="0" applyNumberFormat="1" applyFont="1" applyFill="1" applyBorder="1" applyAlignment="1">
      <alignment horizontal="center" vertical="center"/>
    </xf>
    <xf numFmtId="0" fontId="16" fillId="10" borderId="25" xfId="0" applyFont="1" applyFill="1" applyBorder="1" applyAlignment="1">
      <alignment horizontal="center" vertical="center"/>
    </xf>
    <xf numFmtId="0" fontId="16" fillId="10" borderId="26" xfId="0" applyFont="1" applyFill="1" applyBorder="1" applyAlignment="1">
      <alignment horizontal="center" vertical="center"/>
    </xf>
    <xf numFmtId="44" fontId="9" fillId="10" borderId="3" xfId="2" applyFont="1" applyFill="1" applyBorder="1" applyAlignment="1">
      <alignment horizontal="right" vertical="center"/>
    </xf>
    <xf numFmtId="0" fontId="9" fillId="10" borderId="3" xfId="0" applyFont="1" applyFill="1" applyBorder="1" applyAlignment="1">
      <alignment horizontal="right" vertical="center"/>
    </xf>
    <xf numFmtId="44" fontId="9" fillId="10" borderId="5" xfId="2" applyFont="1" applyFill="1" applyBorder="1" applyAlignment="1">
      <alignment vertical="center"/>
    </xf>
    <xf numFmtId="0" fontId="9" fillId="10" borderId="5" xfId="0" applyFont="1" applyFill="1" applyBorder="1" applyAlignment="1">
      <alignment vertical="center"/>
    </xf>
    <xf numFmtId="44" fontId="12" fillId="10" borderId="2" xfId="2" applyFont="1" applyFill="1" applyBorder="1" applyAlignment="1">
      <alignment horizontal="right" vertical="center"/>
    </xf>
    <xf numFmtId="0" fontId="0" fillId="10" borderId="2" xfId="0" applyFill="1" applyBorder="1" applyAlignment="1">
      <alignment vertical="center"/>
    </xf>
    <xf numFmtId="0" fontId="0" fillId="10" borderId="9" xfId="0" applyFill="1" applyBorder="1" applyAlignment="1">
      <alignment vertical="center"/>
    </xf>
    <xf numFmtId="0" fontId="2" fillId="10" borderId="6" xfId="0" applyFont="1" applyFill="1" applyBorder="1" applyAlignment="1">
      <alignment horizontal="center" vertical="center" wrapText="1"/>
    </xf>
    <xf numFmtId="0" fontId="2" fillId="10" borderId="7" xfId="0" applyFont="1" applyFill="1" applyBorder="1" applyAlignment="1">
      <alignment horizontal="center" vertical="center" wrapText="1"/>
    </xf>
    <xf numFmtId="49" fontId="15" fillId="13" borderId="24" xfId="0" applyNumberFormat="1" applyFont="1" applyFill="1" applyBorder="1" applyAlignment="1">
      <alignment horizontal="center" vertical="center"/>
    </xf>
    <xf numFmtId="0" fontId="16" fillId="13" borderId="25" xfId="0" applyFont="1" applyFill="1" applyBorder="1" applyAlignment="1">
      <alignment horizontal="center" vertical="center"/>
    </xf>
    <xf numFmtId="0" fontId="16" fillId="13" borderId="26" xfId="0" applyFont="1" applyFill="1" applyBorder="1" applyAlignment="1">
      <alignment horizontal="center" vertical="center"/>
    </xf>
    <xf numFmtId="44" fontId="9" fillId="13" borderId="3" xfId="2" applyFont="1" applyFill="1" applyBorder="1" applyAlignment="1">
      <alignment horizontal="right" vertical="center"/>
    </xf>
    <xf numFmtId="0" fontId="9" fillId="13" borderId="3" xfId="0" applyFont="1" applyFill="1" applyBorder="1" applyAlignment="1">
      <alignment horizontal="right" vertical="center"/>
    </xf>
    <xf numFmtId="44" fontId="9" fillId="13" borderId="5" xfId="2" applyFont="1" applyFill="1" applyBorder="1" applyAlignment="1">
      <alignment vertical="center"/>
    </xf>
    <xf numFmtId="0" fontId="9" fillId="13" borderId="5" xfId="0" applyFont="1" applyFill="1" applyBorder="1" applyAlignment="1">
      <alignment vertical="center"/>
    </xf>
    <xf numFmtId="44" fontId="12" fillId="13" borderId="2" xfId="2" applyFont="1" applyFill="1" applyBorder="1" applyAlignment="1">
      <alignment horizontal="right" vertical="center"/>
    </xf>
    <xf numFmtId="0" fontId="0" fillId="13" borderId="2" xfId="0" applyFill="1" applyBorder="1" applyAlignment="1">
      <alignment vertical="center"/>
    </xf>
    <xf numFmtId="0" fontId="0" fillId="13" borderId="9" xfId="0" applyFill="1" applyBorder="1" applyAlignment="1">
      <alignment vertical="center"/>
    </xf>
    <xf numFmtId="0" fontId="2" fillId="13" borderId="6"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2" fillId="13" borderId="8" xfId="0" applyFont="1" applyFill="1" applyBorder="1" applyAlignment="1">
      <alignment horizontal="center" vertical="center" wrapText="1"/>
    </xf>
    <xf numFmtId="49" fontId="15" fillId="11" borderId="24" xfId="0" applyNumberFormat="1" applyFont="1" applyFill="1" applyBorder="1" applyAlignment="1">
      <alignment horizontal="center" vertical="center"/>
    </xf>
    <xf numFmtId="0" fontId="16" fillId="11" borderId="25" xfId="0" applyFont="1" applyFill="1" applyBorder="1" applyAlignment="1">
      <alignment horizontal="center" vertical="center"/>
    </xf>
    <xf numFmtId="0" fontId="16" fillId="11" borderId="26" xfId="0" applyFont="1" applyFill="1" applyBorder="1" applyAlignment="1">
      <alignment horizontal="center" vertical="center"/>
    </xf>
    <xf numFmtId="44" fontId="9" fillId="11" borderId="3" xfId="2" applyFont="1" applyFill="1" applyBorder="1" applyAlignment="1">
      <alignment horizontal="right" vertical="center"/>
    </xf>
    <xf numFmtId="0" fontId="9" fillId="11" borderId="3" xfId="0" applyFont="1" applyFill="1" applyBorder="1" applyAlignment="1">
      <alignment horizontal="right" vertical="center"/>
    </xf>
    <xf numFmtId="44" fontId="9" fillId="11" borderId="5" xfId="2" applyFont="1" applyFill="1" applyBorder="1" applyAlignment="1">
      <alignment vertical="center"/>
    </xf>
    <xf numFmtId="0" fontId="9" fillId="11" borderId="5" xfId="0" applyFont="1" applyFill="1" applyBorder="1" applyAlignment="1">
      <alignment vertical="center"/>
    </xf>
    <xf numFmtId="44" fontId="12" fillId="11" borderId="2" xfId="2" applyFont="1" applyFill="1" applyBorder="1" applyAlignment="1">
      <alignment horizontal="right" vertical="center"/>
    </xf>
    <xf numFmtId="0" fontId="0" fillId="11" borderId="2" xfId="0" applyFill="1" applyBorder="1" applyAlignment="1">
      <alignment vertical="center"/>
    </xf>
    <xf numFmtId="0" fontId="0" fillId="11" borderId="9" xfId="0" applyFill="1" applyBorder="1" applyAlignment="1">
      <alignment vertical="center"/>
    </xf>
    <xf numFmtId="0" fontId="2"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7" xfId="0" applyFont="1" applyFill="1" applyBorder="1" applyAlignment="1">
      <alignment horizontal="center" vertical="center" wrapText="1"/>
    </xf>
    <xf numFmtId="0" fontId="2" fillId="12" borderId="8" xfId="0" applyFont="1" applyFill="1" applyBorder="1" applyAlignment="1">
      <alignment horizontal="center" vertical="center" wrapText="1"/>
    </xf>
    <xf numFmtId="49" fontId="15" fillId="12" borderId="24" xfId="0" applyNumberFormat="1" applyFont="1" applyFill="1" applyBorder="1" applyAlignment="1">
      <alignment horizontal="center" vertical="center"/>
    </xf>
    <xf numFmtId="0" fontId="16" fillId="12" borderId="25" xfId="0" applyFont="1" applyFill="1" applyBorder="1" applyAlignment="1">
      <alignment horizontal="center" vertical="center"/>
    </xf>
    <xf numFmtId="0" fontId="16" fillId="12" borderId="26" xfId="0" applyFont="1" applyFill="1" applyBorder="1" applyAlignment="1">
      <alignment horizontal="center" vertical="center"/>
    </xf>
    <xf numFmtId="44" fontId="9" fillId="12" borderId="3" xfId="2" applyFont="1" applyFill="1" applyBorder="1" applyAlignment="1">
      <alignment horizontal="right" vertical="center"/>
    </xf>
    <xf numFmtId="0" fontId="9" fillId="12" borderId="3" xfId="0" applyFont="1" applyFill="1" applyBorder="1" applyAlignment="1">
      <alignment horizontal="right" vertical="center"/>
    </xf>
    <xf numFmtId="44" fontId="9" fillId="12" borderId="5" xfId="2" applyFont="1" applyFill="1" applyBorder="1" applyAlignment="1">
      <alignment vertical="center"/>
    </xf>
    <xf numFmtId="0" fontId="9" fillId="12" borderId="5" xfId="0" applyFont="1" applyFill="1" applyBorder="1" applyAlignment="1">
      <alignment vertical="center"/>
    </xf>
    <xf numFmtId="44" fontId="12" fillId="12" borderId="2" xfId="2" applyFont="1" applyFill="1" applyBorder="1" applyAlignment="1">
      <alignment horizontal="right" vertical="center"/>
    </xf>
    <xf numFmtId="0" fontId="0" fillId="12" borderId="2" xfId="0" applyFill="1" applyBorder="1" applyAlignment="1">
      <alignment vertical="center"/>
    </xf>
    <xf numFmtId="0" fontId="0" fillId="12" borderId="9" xfId="0" applyFill="1" applyBorder="1" applyAlignment="1">
      <alignment vertical="center"/>
    </xf>
    <xf numFmtId="0" fontId="0" fillId="0" borderId="3" xfId="0" applyBorder="1" applyAlignment="1">
      <alignment horizontal="right" vertical="center"/>
    </xf>
    <xf numFmtId="0" fontId="0" fillId="0" borderId="5" xfId="0" applyBorder="1" applyAlignment="1">
      <alignment vertical="center"/>
    </xf>
  </cellXfs>
  <cellStyles count="5">
    <cellStyle name="Comma" xfId="1" builtinId="3"/>
    <cellStyle name="Currency" xfId="2" builtinId="4"/>
    <cellStyle name="Hyperlink" xfId="4" builtinId="8"/>
    <cellStyle name="Normal" xfId="0" builtinId="0"/>
    <cellStyle name="Percent" xfId="3" builtinId="5"/>
  </cellStyles>
  <dxfs count="0"/>
  <tableStyles count="0" defaultTableStyle="TableStyleMedium2" defaultPivotStyle="PivotStyleLight16"/>
  <colors>
    <mruColors>
      <color rgb="FFFEE8F8"/>
      <color rgb="FFA1C5AA"/>
      <color rgb="FF66FFFF"/>
      <color rgb="FFFFFF99"/>
      <color rgb="FFE3E0F8"/>
      <color rgb="FFFCE0FD"/>
      <color rgb="FFCC99FF"/>
      <color rgb="FFCCC3EF"/>
      <color rgb="FFE5CDDB"/>
      <color rgb="FFEFC3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solidFill>
                <a:latin typeface="+mn-lt"/>
                <a:ea typeface="+mn-ea"/>
                <a:cs typeface="+mn-cs"/>
              </a:defRPr>
            </a:pPr>
            <a:r>
              <a:rPr lang="en-US" sz="1800" b="1">
                <a:solidFill>
                  <a:schemeClr val="tx1"/>
                </a:solidFill>
              </a:rPr>
              <a:t>Marketing options for sheep and goats</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FFFF99"/>
              </a:solidFill>
              <a:ln>
                <a:noFill/>
              </a:ln>
              <a:effectLst/>
              <a:sp3d/>
            </c:spPr>
            <c:extLst>
              <c:ext xmlns:c16="http://schemas.microsoft.com/office/drawing/2014/chart" uri="{C3380CC4-5D6E-409C-BE32-E72D297353CC}">
                <c16:uniqueId val="{00000002-5D88-409E-98A7-28B70B36D6DD}"/>
              </c:ext>
            </c:extLst>
          </c:dPt>
          <c:dPt>
            <c:idx val="1"/>
            <c:invertIfNegative val="0"/>
            <c:bubble3D val="0"/>
            <c:spPr>
              <a:solidFill>
                <a:schemeClr val="accent6">
                  <a:lumMod val="40000"/>
                  <a:lumOff val="60000"/>
                </a:schemeClr>
              </a:solidFill>
              <a:ln>
                <a:noFill/>
              </a:ln>
              <a:effectLst/>
              <a:sp3d/>
            </c:spPr>
            <c:extLst>
              <c:ext xmlns:c16="http://schemas.microsoft.com/office/drawing/2014/chart" uri="{C3380CC4-5D6E-409C-BE32-E72D297353CC}">
                <c16:uniqueId val="{00000003-5D88-409E-98A7-28B70B36D6DD}"/>
              </c:ext>
            </c:extLst>
          </c:dPt>
          <c:dPt>
            <c:idx val="2"/>
            <c:invertIfNegative val="0"/>
            <c:bubble3D val="0"/>
            <c:spPr>
              <a:solidFill>
                <a:schemeClr val="accent1">
                  <a:lumMod val="40000"/>
                  <a:lumOff val="60000"/>
                </a:schemeClr>
              </a:solidFill>
              <a:ln>
                <a:noFill/>
              </a:ln>
              <a:effectLst/>
              <a:sp3d/>
            </c:spPr>
            <c:extLst>
              <c:ext xmlns:c16="http://schemas.microsoft.com/office/drawing/2014/chart" uri="{C3380CC4-5D6E-409C-BE32-E72D297353CC}">
                <c16:uniqueId val="{00000004-5D88-409E-98A7-28B70B36D6DD}"/>
              </c:ext>
            </c:extLst>
          </c:dPt>
          <c:dPt>
            <c:idx val="3"/>
            <c:invertIfNegative val="0"/>
            <c:bubble3D val="0"/>
            <c:spPr>
              <a:solidFill>
                <a:schemeClr val="accent4">
                  <a:lumMod val="20000"/>
                  <a:lumOff val="80000"/>
                </a:schemeClr>
              </a:solidFill>
              <a:ln>
                <a:noFill/>
              </a:ln>
              <a:effectLst/>
              <a:sp3d/>
            </c:spPr>
            <c:extLst>
              <c:ext xmlns:c16="http://schemas.microsoft.com/office/drawing/2014/chart" uri="{C3380CC4-5D6E-409C-BE32-E72D297353CC}">
                <c16:uniqueId val="{00000005-5D88-409E-98A7-28B70B36D6DD}"/>
              </c:ext>
            </c:extLst>
          </c:dPt>
          <c:dPt>
            <c:idx val="4"/>
            <c:invertIfNegative val="0"/>
            <c:bubble3D val="0"/>
            <c:spPr>
              <a:solidFill>
                <a:srgbClr val="FEE8F8"/>
              </a:solidFill>
              <a:ln>
                <a:noFill/>
              </a:ln>
              <a:effectLst/>
              <a:sp3d/>
            </c:spPr>
            <c:extLst>
              <c:ext xmlns:c16="http://schemas.microsoft.com/office/drawing/2014/chart" uri="{C3380CC4-5D6E-409C-BE32-E72D297353CC}">
                <c16:uniqueId val="{00000006-5D88-409E-98A7-28B70B36D6DD}"/>
              </c:ext>
            </c:extLst>
          </c:dPt>
          <c:dPt>
            <c:idx val="5"/>
            <c:invertIfNegative val="0"/>
            <c:bubble3D val="0"/>
            <c:spPr>
              <a:solidFill>
                <a:srgbClr val="00B0F0"/>
              </a:solidFill>
              <a:ln>
                <a:noFill/>
              </a:ln>
              <a:effectLst/>
              <a:sp3d/>
            </c:spPr>
            <c:extLst>
              <c:ext xmlns:c16="http://schemas.microsoft.com/office/drawing/2014/chart" uri="{C3380CC4-5D6E-409C-BE32-E72D297353CC}">
                <c16:uniqueId val="{00000001-5D88-409E-98A7-28B70B36D6DD}"/>
              </c:ext>
            </c:extLst>
          </c:dPt>
          <c:dPt>
            <c:idx val="6"/>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7-5D88-409E-98A7-28B70B36D6DD}"/>
              </c:ext>
            </c:extLst>
          </c:dPt>
          <c:dPt>
            <c:idx val="7"/>
            <c:invertIfNegative val="0"/>
            <c:bubble3D val="0"/>
            <c:spPr>
              <a:solidFill>
                <a:srgbClr val="CC99FF"/>
              </a:solidFill>
              <a:ln>
                <a:noFill/>
              </a:ln>
              <a:effectLst/>
              <a:sp3d/>
            </c:spPr>
            <c:extLst>
              <c:ext xmlns:c16="http://schemas.microsoft.com/office/drawing/2014/chart" uri="{C3380CC4-5D6E-409C-BE32-E72D297353CC}">
                <c16:uniqueId val="{00000008-5D88-409E-98A7-28B70B36D6DD}"/>
              </c:ext>
            </c:extLst>
          </c:dPt>
          <c:cat>
            <c:strRef>
              <c:f>'MARKETING ALTERNATIVES'!$B$9:$D$16</c:f>
              <c:strCache>
                <c:ptCount val="8"/>
                <c:pt idx="0">
                  <c:v> Option 1: on-farm sale</c:v>
                </c:pt>
                <c:pt idx="1">
                  <c:v> Option 2: local auction</c:v>
                </c:pt>
                <c:pt idx="2">
                  <c:v> Option 3: regional auction</c:v>
                </c:pt>
                <c:pt idx="3">
                  <c:v> Option 4:  Sell to middleman</c:v>
                </c:pt>
                <c:pt idx="4">
                  <c:v> Option 5: freezer sale</c:v>
                </c:pt>
                <c:pt idx="5">
                  <c:v> Option 6: sell carcass</c:v>
                </c:pt>
                <c:pt idx="6">
                  <c:v> Option 7: sell to abattoir</c:v>
                </c:pt>
                <c:pt idx="7">
                  <c:v> Option 8: sell meat (cuts)</c:v>
                </c:pt>
              </c:strCache>
            </c:strRef>
          </c:cat>
          <c:val>
            <c:numRef>
              <c:f>'MARKETING ALTERNATIVES'!$J$9:$J$16</c:f>
              <c:numCache>
                <c:formatCode>0%</c:formatCode>
                <c:ptCount val="8"/>
                <c:pt idx="0">
                  <c:v>1.4710760886150092</c:v>
                </c:pt>
                <c:pt idx="1">
                  <c:v>1</c:v>
                </c:pt>
                <c:pt idx="2">
                  <c:v>1.0032681829591821</c:v>
                </c:pt>
                <c:pt idx="3">
                  <c:v>1.1039961411815662</c:v>
                </c:pt>
                <c:pt idx="4">
                  <c:v>1.4662771753842823</c:v>
                </c:pt>
                <c:pt idx="5">
                  <c:v>1.2693986838672844</c:v>
                </c:pt>
                <c:pt idx="6">
                  <c:v>1.1415507134384337</c:v>
                </c:pt>
                <c:pt idx="7">
                  <c:v>1.1966766910631932</c:v>
                </c:pt>
              </c:numCache>
            </c:numRef>
          </c:val>
          <c:extLst>
            <c:ext xmlns:c16="http://schemas.microsoft.com/office/drawing/2014/chart" uri="{C3380CC4-5D6E-409C-BE32-E72D297353CC}">
              <c16:uniqueId val="{00000000-5D88-409E-98A7-28B70B36D6DD}"/>
            </c:ext>
          </c:extLst>
        </c:ser>
        <c:dLbls>
          <c:showLegendKey val="0"/>
          <c:showVal val="0"/>
          <c:showCatName val="0"/>
          <c:showSerName val="0"/>
          <c:showPercent val="0"/>
          <c:showBubbleSize val="0"/>
        </c:dLbls>
        <c:gapWidth val="75"/>
        <c:gapDepth val="0"/>
        <c:shape val="box"/>
        <c:axId val="1868785999"/>
        <c:axId val="583430831"/>
        <c:axId val="0"/>
      </c:bar3DChart>
      <c:catAx>
        <c:axId val="186878599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solidFill>
                <a:latin typeface="+mn-lt"/>
                <a:ea typeface="+mn-ea"/>
                <a:cs typeface="+mn-cs"/>
              </a:defRPr>
            </a:pPr>
            <a:endParaRPr lang="en-US"/>
          </a:p>
        </c:txPr>
        <c:crossAx val="583430831"/>
        <c:crosses val="autoZero"/>
        <c:auto val="0"/>
        <c:lblAlgn val="ctr"/>
        <c:lblOffset val="100"/>
        <c:noMultiLvlLbl val="0"/>
      </c:catAx>
      <c:valAx>
        <c:axId val="583430831"/>
        <c:scaling>
          <c:orientation val="minMax"/>
          <c:min val="0.8"/>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crossAx val="1868785999"/>
        <c:crossesAt val="1"/>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9.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10</xdr:col>
      <xdr:colOff>124288</xdr:colOff>
      <xdr:row>4</xdr:row>
      <xdr:rowOff>116158</xdr:rowOff>
    </xdr:from>
    <xdr:to>
      <xdr:col>18</xdr:col>
      <xdr:colOff>151006</xdr:colOff>
      <xdr:row>15</xdr:row>
      <xdr:rowOff>418171</xdr:rowOff>
    </xdr:to>
    <xdr:graphicFrame macro="">
      <xdr:nvGraphicFramePr>
        <xdr:cNvPr id="6" name="Chart 5">
          <a:extLst>
            <a:ext uri="{FF2B5EF4-FFF2-40B4-BE49-F238E27FC236}">
              <a16:creationId xmlns:a16="http://schemas.microsoft.com/office/drawing/2014/main" id="{9D3BEC8A-4D6C-2932-9FD6-AD56D1C330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7</xdr:row>
      <xdr:rowOff>171056</xdr:rowOff>
    </xdr:from>
    <xdr:to>
      <xdr:col>7</xdr:col>
      <xdr:colOff>3566135</xdr:colOff>
      <xdr:row>20</xdr:row>
      <xdr:rowOff>59533</xdr:rowOff>
    </xdr:to>
    <xdr:pic>
      <xdr:nvPicPr>
        <xdr:cNvPr id="2" name="Picture 1">
          <a:extLst>
            <a:ext uri="{FF2B5EF4-FFF2-40B4-BE49-F238E27FC236}">
              <a16:creationId xmlns:a16="http://schemas.microsoft.com/office/drawing/2014/main" id="{66B9663D-9B76-142D-AE55-0ED7B8D57F7F}"/>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8475"/>
        <a:stretch/>
      </xdr:blipFill>
      <xdr:spPr bwMode="auto">
        <a:xfrm>
          <a:off x="7699375" y="2095900"/>
          <a:ext cx="3566135" cy="3410742"/>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9525</xdr:colOff>
      <xdr:row>5</xdr:row>
      <xdr:rowOff>171450</xdr:rowOff>
    </xdr:from>
    <xdr:to>
      <xdr:col>7</xdr:col>
      <xdr:colOff>3971925</xdr:colOff>
      <xdr:row>15</xdr:row>
      <xdr:rowOff>104775</xdr:rowOff>
    </xdr:to>
    <xdr:pic>
      <xdr:nvPicPr>
        <xdr:cNvPr id="2" name="Picture 1">
          <a:extLst>
            <a:ext uri="{FF2B5EF4-FFF2-40B4-BE49-F238E27FC236}">
              <a16:creationId xmlns:a16="http://schemas.microsoft.com/office/drawing/2014/main" id="{090FEE82-3367-FB24-5F12-ED4F74DA64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29" r="4147"/>
        <a:stretch/>
      </xdr:blipFill>
      <xdr:spPr bwMode="auto">
        <a:xfrm>
          <a:off x="7391400" y="1628775"/>
          <a:ext cx="3962400" cy="258127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9525</xdr:colOff>
      <xdr:row>5</xdr:row>
      <xdr:rowOff>114300</xdr:rowOff>
    </xdr:from>
    <xdr:to>
      <xdr:col>8</xdr:col>
      <xdr:colOff>6350</xdr:colOff>
      <xdr:row>15</xdr:row>
      <xdr:rowOff>0</xdr:rowOff>
    </xdr:to>
    <xdr:pic>
      <xdr:nvPicPr>
        <xdr:cNvPr id="2" name="Picture 1">
          <a:extLst>
            <a:ext uri="{FF2B5EF4-FFF2-40B4-BE49-F238E27FC236}">
              <a16:creationId xmlns:a16="http://schemas.microsoft.com/office/drawing/2014/main" id="{1B485567-BF07-B4BB-6C04-31A07185A4A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4182"/>
        <a:stretch/>
      </xdr:blipFill>
      <xdr:spPr bwMode="auto">
        <a:xfrm>
          <a:off x="7677150" y="1504950"/>
          <a:ext cx="3644900" cy="2619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9526</xdr:colOff>
      <xdr:row>6</xdr:row>
      <xdr:rowOff>142875</xdr:rowOff>
    </xdr:from>
    <xdr:to>
      <xdr:col>12</xdr:col>
      <xdr:colOff>1000126</xdr:colOff>
      <xdr:row>17</xdr:row>
      <xdr:rowOff>142875</xdr:rowOff>
    </xdr:to>
    <xdr:pic>
      <xdr:nvPicPr>
        <xdr:cNvPr id="3" name="Picture 2">
          <a:extLst>
            <a:ext uri="{FF2B5EF4-FFF2-40B4-BE49-F238E27FC236}">
              <a16:creationId xmlns:a16="http://schemas.microsoft.com/office/drawing/2014/main" id="{3B627D32-28D2-C4E5-2545-81712887925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15056" r="31890" b="6724"/>
        <a:stretch/>
      </xdr:blipFill>
      <xdr:spPr bwMode="auto">
        <a:xfrm>
          <a:off x="7639051" y="1790700"/>
          <a:ext cx="4038600" cy="2962275"/>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9523</xdr:colOff>
      <xdr:row>6</xdr:row>
      <xdr:rowOff>171449</xdr:rowOff>
    </xdr:from>
    <xdr:to>
      <xdr:col>8</xdr:col>
      <xdr:colOff>9525</xdr:colOff>
      <xdr:row>18</xdr:row>
      <xdr:rowOff>35720</xdr:rowOff>
    </xdr:to>
    <xdr:pic>
      <xdr:nvPicPr>
        <xdr:cNvPr id="2" name="Picture 1">
          <a:extLst>
            <a:ext uri="{FF2B5EF4-FFF2-40B4-BE49-F238E27FC236}">
              <a16:creationId xmlns:a16="http://schemas.microsoft.com/office/drawing/2014/main" id="{924CFE49-18EA-D90C-76EE-3E5AF93619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3" y="1828799"/>
          <a:ext cx="4162427" cy="3121821"/>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0</xdr:colOff>
      <xdr:row>4</xdr:row>
      <xdr:rowOff>152400</xdr:rowOff>
    </xdr:from>
    <xdr:to>
      <xdr:col>8</xdr:col>
      <xdr:colOff>9525</xdr:colOff>
      <xdr:row>15</xdr:row>
      <xdr:rowOff>95250</xdr:rowOff>
    </xdr:to>
    <xdr:pic>
      <xdr:nvPicPr>
        <xdr:cNvPr id="2" name="Picture 1">
          <a:extLst>
            <a:ext uri="{FF2B5EF4-FFF2-40B4-BE49-F238E27FC236}">
              <a16:creationId xmlns:a16="http://schemas.microsoft.com/office/drawing/2014/main" id="{E5E2B6D4-6E33-8F49-EAA7-73CFBDE5D88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24500"/>
        <a:stretch/>
      </xdr:blipFill>
      <xdr:spPr bwMode="auto">
        <a:xfrm>
          <a:off x="7600950" y="1276350"/>
          <a:ext cx="2876550" cy="2857500"/>
        </a:xfrm>
        <a:prstGeom prst="rect">
          <a:avLst/>
        </a:prstGeom>
        <a:solidFill>
          <a:srgbClr val="CC99FF"/>
        </a:solidFill>
        <a:ln w="12700">
          <a:solidFill>
            <a:schemeClr val="tx1"/>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9524</xdr:colOff>
      <xdr:row>5</xdr:row>
      <xdr:rowOff>133351</xdr:rowOff>
    </xdr:from>
    <xdr:to>
      <xdr:col>8</xdr:col>
      <xdr:colOff>7905</xdr:colOff>
      <xdr:row>15</xdr:row>
      <xdr:rowOff>123826</xdr:rowOff>
    </xdr:to>
    <xdr:pic>
      <xdr:nvPicPr>
        <xdr:cNvPr id="2" name="Picture 1">
          <a:extLst>
            <a:ext uri="{FF2B5EF4-FFF2-40B4-BE49-F238E27FC236}">
              <a16:creationId xmlns:a16="http://schemas.microsoft.com/office/drawing/2014/main" id="{F3AC8A63-FC5E-4FCF-2823-DDB34441121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443" r="9750" b="3884"/>
        <a:stretch/>
      </xdr:blipFill>
      <xdr:spPr bwMode="auto">
        <a:xfrm>
          <a:off x="7600949" y="1524001"/>
          <a:ext cx="3541681" cy="2609850"/>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9525</xdr:colOff>
      <xdr:row>4</xdr:row>
      <xdr:rowOff>209549</xdr:rowOff>
    </xdr:from>
    <xdr:to>
      <xdr:col>8</xdr:col>
      <xdr:colOff>28575</xdr:colOff>
      <xdr:row>17</xdr:row>
      <xdr:rowOff>23872</xdr:rowOff>
    </xdr:to>
    <xdr:pic>
      <xdr:nvPicPr>
        <xdr:cNvPr id="2" name="Picture 1">
          <a:extLst>
            <a:ext uri="{FF2B5EF4-FFF2-40B4-BE49-F238E27FC236}">
              <a16:creationId xmlns:a16="http://schemas.microsoft.com/office/drawing/2014/main" id="{7B62BF5B-F793-05B1-9F9A-0F4F24E9DE7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91450" y="1333499"/>
          <a:ext cx="3390900" cy="3433823"/>
        </a:xfrm>
        <a:prstGeom prst="rect">
          <a:avLst/>
        </a:prstGeom>
        <a:noFill/>
        <a:ln w="12700">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lambboard.com/how-it-works" TargetMode="External"/><Relationship Id="rId1" Type="http://schemas.openxmlformats.org/officeDocument/2006/relationships/hyperlink" Target="mailto:sschoen@umd.ed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sheepandgoat.com/_files/ugd/aded98_79c1bf216d4e409c93db9d00e4079c75.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s://www.sheepandgoat.com/_files/ugd/aded98_79c1bf216d4e409c93db9d00e4079c75.pdf" TargetMode="External"/><Relationship Id="rId1" Type="http://schemas.openxmlformats.org/officeDocument/2006/relationships/hyperlink" Target="https://www.sheepandgoat.com/tipsauctio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ams.usda.gov/mnreports/ams_2014.pdf" TargetMode="External"/><Relationship Id="rId1" Type="http://schemas.openxmlformats.org/officeDocument/2006/relationships/hyperlink" Target="https://www.ams.usda.gov/mnreports/ams_1913.pdf"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ams.usda.gov/mnreports/lsmngflambgoat.pdf"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23"/>
  <sheetViews>
    <sheetView showGridLines="0" tabSelected="1" zoomScale="82" zoomScaleNormal="82" workbookViewId="0">
      <selection activeCell="E12" sqref="E12"/>
    </sheetView>
  </sheetViews>
  <sheetFormatPr defaultRowHeight="12.75" x14ac:dyDescent="0.2"/>
  <cols>
    <col min="1" max="1" width="6" customWidth="1"/>
    <col min="2" max="2" width="21.85546875" customWidth="1"/>
    <col min="3" max="3" width="14.5703125" style="1" customWidth="1"/>
    <col min="4" max="4" width="27.85546875" style="2" customWidth="1"/>
    <col min="5" max="5" width="23.85546875" customWidth="1"/>
    <col min="6" max="6" width="2.85546875" customWidth="1"/>
    <col min="7" max="7" width="22.85546875" customWidth="1"/>
    <col min="8" max="8" width="23.28515625" customWidth="1"/>
    <col min="9" max="9" width="26.5703125" customWidth="1"/>
    <col min="10" max="10" width="24.42578125" customWidth="1"/>
    <col min="11" max="11" width="4.140625" customWidth="1"/>
    <col min="12" max="12" width="22.28515625" customWidth="1"/>
    <col min="13" max="13" width="16.140625" customWidth="1"/>
    <col min="14" max="14" width="17.85546875" customWidth="1"/>
    <col min="15" max="15" width="20.28515625" customWidth="1"/>
    <col min="20" max="20" width="15.5703125" customWidth="1"/>
  </cols>
  <sheetData>
    <row r="1" spans="2:20" x14ac:dyDescent="0.2">
      <c r="B1" s="411"/>
      <c r="C1" s="412"/>
      <c r="D1" s="413"/>
      <c r="E1" s="411"/>
      <c r="F1" s="411"/>
      <c r="G1" s="411"/>
      <c r="H1" s="411"/>
      <c r="I1" s="411"/>
      <c r="J1" s="411"/>
    </row>
    <row r="2" spans="2:20" ht="14.25" customHeight="1" x14ac:dyDescent="0.2"/>
    <row r="3" spans="2:20" ht="45" x14ac:dyDescent="0.6">
      <c r="B3" s="419" t="s">
        <v>37</v>
      </c>
      <c r="C3" s="420"/>
      <c r="D3" s="420"/>
      <c r="E3" s="420"/>
      <c r="F3" s="420"/>
      <c r="G3" s="420"/>
      <c r="H3" s="420"/>
      <c r="I3" s="420"/>
      <c r="J3" s="420"/>
    </row>
    <row r="4" spans="2:20" ht="13.5" thickBot="1" x14ac:dyDescent="0.25"/>
    <row r="5" spans="2:20" ht="29.25" customHeight="1" thickBot="1" x14ac:dyDescent="0.4">
      <c r="B5" s="308" t="s">
        <v>40</v>
      </c>
      <c r="C5" s="309"/>
      <c r="D5" s="310"/>
      <c r="E5" s="244">
        <v>20</v>
      </c>
      <c r="F5" s="245"/>
      <c r="G5" s="421" t="s">
        <v>94</v>
      </c>
      <c r="H5" s="422"/>
      <c r="I5" s="422"/>
      <c r="J5" s="422"/>
      <c r="L5" s="6"/>
      <c r="M5" s="4"/>
      <c r="N5" s="4"/>
      <c r="O5" s="4"/>
      <c r="P5" s="4"/>
      <c r="Q5" s="4"/>
      <c r="R5" s="4"/>
      <c r="S5" s="4"/>
      <c r="T5" s="4"/>
    </row>
    <row r="6" spans="2:20" ht="32.25" customHeight="1" thickBot="1" x14ac:dyDescent="0.4">
      <c r="B6" s="308" t="s">
        <v>70</v>
      </c>
      <c r="C6" s="309"/>
      <c r="D6" s="310"/>
      <c r="E6" s="246">
        <v>100</v>
      </c>
      <c r="F6" s="247"/>
      <c r="G6" s="422"/>
      <c r="H6" s="422"/>
      <c r="I6" s="422"/>
      <c r="J6" s="422"/>
      <c r="K6" s="3"/>
      <c r="L6" s="6"/>
      <c r="M6" s="4"/>
      <c r="N6" s="4"/>
      <c r="O6" s="4"/>
      <c r="P6" s="4"/>
      <c r="Q6" s="4"/>
      <c r="R6" s="4"/>
      <c r="S6" s="4"/>
      <c r="T6" s="4"/>
    </row>
    <row r="7" spans="2:20" ht="29.25" customHeight="1" thickBot="1" x14ac:dyDescent="0.4">
      <c r="B7" s="248"/>
      <c r="C7" s="249"/>
      <c r="D7" s="250"/>
      <c r="E7" s="251"/>
      <c r="F7" s="252"/>
      <c r="G7" s="253"/>
      <c r="H7" s="425"/>
      <c r="I7" s="425"/>
      <c r="J7" s="3"/>
      <c r="K7" s="3"/>
      <c r="L7" s="4"/>
      <c r="M7" s="4"/>
      <c r="N7" s="4"/>
      <c r="O7" s="4"/>
      <c r="P7" s="4"/>
      <c r="Q7" s="4"/>
      <c r="R7" s="4"/>
      <c r="S7" s="4"/>
      <c r="T7" s="4"/>
    </row>
    <row r="8" spans="2:20" ht="29.25" customHeight="1" thickBot="1" x14ac:dyDescent="0.4">
      <c r="B8" s="296" t="s">
        <v>41</v>
      </c>
      <c r="C8" s="297"/>
      <c r="D8" s="426" t="s">
        <v>58</v>
      </c>
      <c r="E8" s="427"/>
      <c r="F8" s="247"/>
      <c r="G8" s="293" t="s">
        <v>57</v>
      </c>
      <c r="H8" s="254" t="s">
        <v>7</v>
      </c>
      <c r="I8" s="293" t="s">
        <v>6</v>
      </c>
      <c r="J8" s="294" t="s">
        <v>36</v>
      </c>
      <c r="K8" s="3"/>
      <c r="L8" s="4"/>
      <c r="M8" s="4"/>
      <c r="N8" s="4"/>
      <c r="O8" s="4"/>
      <c r="P8" s="4"/>
      <c r="Q8" s="4"/>
      <c r="R8" s="4"/>
      <c r="S8" s="4"/>
      <c r="T8" s="4"/>
    </row>
    <row r="9" spans="2:20" s="321" customFormat="1" ht="36" customHeight="1" thickBot="1" x14ac:dyDescent="0.25">
      <c r="B9" s="428" t="s">
        <v>42</v>
      </c>
      <c r="C9" s="429"/>
      <c r="D9" s="430"/>
      <c r="E9" s="314">
        <v>3</v>
      </c>
      <c r="F9" s="315"/>
      <c r="G9" s="316">
        <f>+H9/E6</f>
        <v>2.9887999999999999</v>
      </c>
      <c r="H9" s="316">
        <f>+'On-farm sale'!D26</f>
        <v>298.88</v>
      </c>
      <c r="I9" s="317">
        <f>+'On-farm sale'!F26</f>
        <v>5977.6</v>
      </c>
      <c r="J9" s="318">
        <f>+I9/I10</f>
        <v>1.4710760886150092</v>
      </c>
      <c r="K9" s="319"/>
      <c r="L9" s="320"/>
      <c r="M9" s="320"/>
      <c r="N9" s="320"/>
      <c r="O9" s="320"/>
      <c r="P9" s="320"/>
      <c r="Q9" s="320"/>
      <c r="R9" s="320"/>
      <c r="S9" s="320"/>
      <c r="T9" s="320"/>
    </row>
    <row r="10" spans="2:20" s="321" customFormat="1" ht="36" customHeight="1" thickBot="1" x14ac:dyDescent="0.25">
      <c r="B10" s="428" t="s">
        <v>43</v>
      </c>
      <c r="C10" s="429"/>
      <c r="D10" s="430"/>
      <c r="E10" s="314">
        <v>2.25</v>
      </c>
      <c r="F10" s="315"/>
      <c r="G10" s="316">
        <f>+H10/E6</f>
        <v>2.0317099999999999</v>
      </c>
      <c r="H10" s="316">
        <f>+'Local auction'!D26</f>
        <v>203.17099999999999</v>
      </c>
      <c r="I10" s="317">
        <f>+'Local auction'!F26</f>
        <v>4063.42</v>
      </c>
      <c r="J10" s="414">
        <v>1</v>
      </c>
      <c r="K10" s="319"/>
      <c r="L10" s="320"/>
      <c r="M10" s="320"/>
      <c r="N10" s="320"/>
      <c r="O10" s="320"/>
      <c r="P10" s="320"/>
      <c r="Q10" s="320"/>
      <c r="R10" s="320"/>
      <c r="S10" s="320"/>
      <c r="T10" s="320"/>
    </row>
    <row r="11" spans="2:20" s="321" customFormat="1" ht="36" customHeight="1" thickBot="1" x14ac:dyDescent="0.25">
      <c r="B11" s="428" t="s">
        <v>65</v>
      </c>
      <c r="C11" s="429"/>
      <c r="D11" s="430"/>
      <c r="E11" s="314">
        <v>2.4</v>
      </c>
      <c r="F11" s="315"/>
      <c r="G11" s="316">
        <f>+H11/E6</f>
        <v>2.0383499999999999</v>
      </c>
      <c r="H11" s="316">
        <f>+'Regional auction'!D27</f>
        <v>203.83500000000001</v>
      </c>
      <c r="I11" s="317">
        <f>+'Regional auction'!F27</f>
        <v>4076.7</v>
      </c>
      <c r="J11" s="318">
        <f>+I11/I10</f>
        <v>1.0032681829591821</v>
      </c>
      <c r="K11" s="319"/>
      <c r="L11" s="320"/>
      <c r="M11" s="320"/>
      <c r="N11" s="320"/>
      <c r="O11" s="320"/>
      <c r="P11" s="320"/>
      <c r="Q11" s="320"/>
      <c r="R11" s="320"/>
      <c r="S11" s="320"/>
      <c r="T11" s="320"/>
    </row>
    <row r="12" spans="2:20" s="321" customFormat="1" ht="36" customHeight="1" thickBot="1" x14ac:dyDescent="0.25">
      <c r="B12" s="428" t="s">
        <v>71</v>
      </c>
      <c r="C12" s="429"/>
      <c r="D12" s="430"/>
      <c r="E12" s="314">
        <v>2.25</v>
      </c>
      <c r="F12" s="315"/>
      <c r="G12" s="316">
        <f>+H12/E6</f>
        <v>2.2430000000000003</v>
      </c>
      <c r="H12" s="316">
        <f>+Middlemen!D26</f>
        <v>224.3</v>
      </c>
      <c r="I12" s="317">
        <f>+Middlemen!F26</f>
        <v>4486</v>
      </c>
      <c r="J12" s="318">
        <f>+I12/I10</f>
        <v>1.1039961411815662</v>
      </c>
      <c r="K12" s="319"/>
      <c r="L12" s="320"/>
      <c r="M12" s="320"/>
      <c r="N12" s="320"/>
      <c r="O12" s="320"/>
      <c r="P12" s="320"/>
      <c r="Q12" s="320"/>
      <c r="R12" s="320"/>
      <c r="S12" s="320"/>
      <c r="T12" s="320"/>
    </row>
    <row r="13" spans="2:20" s="321" customFormat="1" ht="36" customHeight="1" thickBot="1" x14ac:dyDescent="0.25">
      <c r="B13" s="428" t="s">
        <v>44</v>
      </c>
      <c r="C13" s="429"/>
      <c r="D13" s="430"/>
      <c r="E13" s="314">
        <v>3</v>
      </c>
      <c r="F13" s="315"/>
      <c r="G13" s="316">
        <f>+H13/E6</f>
        <v>2.9790499999999995</v>
      </c>
      <c r="H13" s="316">
        <f>+Freezer!D23</f>
        <v>297.90499999999997</v>
      </c>
      <c r="I13" s="317">
        <f>+Freezer!F23</f>
        <v>5958.1</v>
      </c>
      <c r="J13" s="318">
        <f>+I13/I10</f>
        <v>1.4662771753842823</v>
      </c>
      <c r="K13" s="319"/>
      <c r="L13" s="320"/>
      <c r="M13" s="320"/>
      <c r="N13" s="320"/>
      <c r="O13" s="320"/>
      <c r="P13" s="320"/>
      <c r="Q13" s="320"/>
      <c r="R13" s="320"/>
      <c r="S13" s="320"/>
      <c r="T13" s="320"/>
    </row>
    <row r="14" spans="2:20" s="321" customFormat="1" ht="36" customHeight="1" thickBot="1" x14ac:dyDescent="0.25">
      <c r="B14" s="428" t="s">
        <v>45</v>
      </c>
      <c r="C14" s="429"/>
      <c r="D14" s="430"/>
      <c r="E14" s="314">
        <v>5</v>
      </c>
      <c r="F14" s="315"/>
      <c r="G14" s="316">
        <f>+H14/E6</f>
        <v>2.28241</v>
      </c>
      <c r="H14" s="316">
        <f>+Carcass!D26</f>
        <v>228.24099999999999</v>
      </c>
      <c r="I14" s="317">
        <f>+Carcass!F26</f>
        <v>5158.1000000000004</v>
      </c>
      <c r="J14" s="318">
        <f>+I14/I10</f>
        <v>1.2693986838672844</v>
      </c>
      <c r="K14" s="319"/>
      <c r="L14" s="320"/>
      <c r="M14" s="320"/>
      <c r="N14" s="320"/>
      <c r="O14" s="320"/>
      <c r="P14" s="320"/>
      <c r="Q14" s="320"/>
      <c r="R14" s="320"/>
      <c r="S14" s="320"/>
      <c r="T14" s="320"/>
    </row>
    <row r="15" spans="2:20" s="321" customFormat="1" ht="36" customHeight="1" thickBot="1" x14ac:dyDescent="0.25">
      <c r="B15" s="428" t="s">
        <v>46</v>
      </c>
      <c r="C15" s="429"/>
      <c r="D15" s="430"/>
      <c r="E15" s="314">
        <v>4.5</v>
      </c>
      <c r="F15" s="315"/>
      <c r="G15" s="316">
        <f>+H15/E6</f>
        <v>2.33386</v>
      </c>
      <c r="H15" s="316">
        <f>+Abattoir!D26</f>
        <v>233.386</v>
      </c>
      <c r="I15" s="317">
        <f>+Abattoir!F26</f>
        <v>4638.6000000000004</v>
      </c>
      <c r="J15" s="318">
        <f>+I15/I10</f>
        <v>1.1415507134384337</v>
      </c>
      <c r="L15" s="320"/>
      <c r="M15" s="320"/>
      <c r="N15" s="320"/>
      <c r="O15" s="320"/>
      <c r="P15" s="320"/>
      <c r="Q15" s="320"/>
      <c r="R15" s="320"/>
      <c r="S15" s="320"/>
      <c r="T15" s="320"/>
    </row>
    <row r="16" spans="2:20" s="321" customFormat="1" ht="36" customHeight="1" thickBot="1" x14ac:dyDescent="0.25">
      <c r="B16" s="428" t="s">
        <v>47</v>
      </c>
      <c r="C16" s="429"/>
      <c r="D16" s="430"/>
      <c r="E16" s="314">
        <v>12</v>
      </c>
      <c r="F16" s="315"/>
      <c r="G16" s="316">
        <f>+H16/E6</f>
        <v>2.4312999999999998</v>
      </c>
      <c r="H16" s="316">
        <f>+'Meat (cuts)'!D29</f>
        <v>243.13</v>
      </c>
      <c r="I16" s="317">
        <f>+'Meat (cuts)'!F29</f>
        <v>4862.6000000000004</v>
      </c>
      <c r="J16" s="318">
        <f>+I16/I10</f>
        <v>1.1966766910631932</v>
      </c>
      <c r="L16" s="320"/>
      <c r="M16" s="320"/>
      <c r="N16" s="320"/>
      <c r="O16" s="320"/>
      <c r="P16" s="320"/>
      <c r="Q16" s="320"/>
      <c r="R16" s="320"/>
      <c r="S16" s="320"/>
      <c r="T16" s="320"/>
    </row>
    <row r="18" spans="2:15" ht="26.25" customHeight="1" x14ac:dyDescent="0.2">
      <c r="B18" s="418" t="s">
        <v>96</v>
      </c>
      <c r="C18" s="415"/>
      <c r="D18" s="416"/>
      <c r="E18" s="417"/>
      <c r="F18" s="417"/>
      <c r="G18" s="417"/>
      <c r="H18" s="417"/>
      <c r="I18" s="417"/>
      <c r="J18" s="417"/>
      <c r="K18" s="417"/>
      <c r="L18" s="417"/>
      <c r="M18" s="417"/>
      <c r="N18" s="417"/>
      <c r="O18" s="417"/>
    </row>
    <row r="20" spans="2:15" x14ac:dyDescent="0.2">
      <c r="B20" s="423" t="s">
        <v>93</v>
      </c>
      <c r="C20" s="423"/>
      <c r="D20" s="423"/>
      <c r="E20" s="423"/>
      <c r="F20" s="423"/>
      <c r="G20" s="423"/>
      <c r="H20" s="423"/>
      <c r="I20" s="423"/>
      <c r="J20" s="423"/>
      <c r="K20" s="424"/>
      <c r="L20" s="424"/>
    </row>
    <row r="21" spans="2:15" ht="24.75" customHeight="1" x14ac:dyDescent="0.2">
      <c r="B21" s="423"/>
      <c r="C21" s="423"/>
      <c r="D21" s="423"/>
      <c r="E21" s="423"/>
      <c r="F21" s="423"/>
      <c r="G21" s="423"/>
      <c r="H21" s="423"/>
      <c r="I21" s="423"/>
      <c r="J21" s="423"/>
      <c r="K21" s="424"/>
      <c r="L21" s="424"/>
    </row>
    <row r="22" spans="2:15" x14ac:dyDescent="0.2">
      <c r="B22" s="423" t="s">
        <v>64</v>
      </c>
      <c r="C22" s="423"/>
      <c r="D22" s="423"/>
      <c r="E22" s="423"/>
      <c r="F22" s="423"/>
      <c r="G22" s="423"/>
      <c r="H22" s="423"/>
      <c r="I22" s="423"/>
      <c r="J22" s="423"/>
      <c r="K22" s="423"/>
      <c r="L22" s="423"/>
    </row>
    <row r="23" spans="2:15" ht="22.5" customHeight="1" x14ac:dyDescent="0.2">
      <c r="B23" s="423"/>
      <c r="C23" s="423"/>
      <c r="D23" s="423"/>
      <c r="E23" s="423"/>
      <c r="F23" s="423"/>
      <c r="G23" s="423"/>
      <c r="H23" s="423"/>
      <c r="I23" s="423"/>
      <c r="J23" s="423"/>
      <c r="K23" s="423"/>
      <c r="L23" s="423"/>
    </row>
  </sheetData>
  <mergeCells count="14">
    <mergeCell ref="B3:J3"/>
    <mergeCell ref="G5:J6"/>
    <mergeCell ref="B22:L23"/>
    <mergeCell ref="B20:L21"/>
    <mergeCell ref="H7:I7"/>
    <mergeCell ref="D8:E8"/>
    <mergeCell ref="B16:D16"/>
    <mergeCell ref="B14:D14"/>
    <mergeCell ref="B9:D9"/>
    <mergeCell ref="B10:D10"/>
    <mergeCell ref="B11:D11"/>
    <mergeCell ref="B12:D12"/>
    <mergeCell ref="B13:D13"/>
    <mergeCell ref="B15:D15"/>
  </mergeCells>
  <phoneticPr fontId="4" type="noConversion"/>
  <hyperlinks>
    <hyperlink ref="B9:D9" location="'On-farm sale'!A1" display=" Option 1: on-farm sale" xr:uid="{94392826-060D-4B93-9669-496139B351AE}"/>
    <hyperlink ref="B10:D10" location="'Local auction'!A1" display=" Option 2: local auction" xr:uid="{6EE00893-7638-44EB-AFC8-4D9D882891E1}"/>
    <hyperlink ref="B11:D11" location="'Regional auction'!A1" display=" Option 3: terminal auction" xr:uid="{B4F376F3-779B-42C1-B088-72B73BCA3C3D}"/>
    <hyperlink ref="B12:D12" location="Dealer!A1" display=" Option 4:  Sell to dealer/order buyer" xr:uid="{482EA5F4-181F-40DE-B000-1FA9DF7A9933}"/>
    <hyperlink ref="B13:D13" location="Freezer!A1" display=" Option 5: freezer sale" xr:uid="{5B7CACDA-58D0-42A8-80D4-A716A235ECBA}"/>
    <hyperlink ref="B14:D14" location="Carcass!A1" display=" Option 6: sell carcass" xr:uid="{84C993C6-00FD-4084-9831-41F1EE1AB7F4}"/>
    <hyperlink ref="B15:D15" location="Abattoir!A1" display=" Option 7: sell to abattoir" xr:uid="{68821013-4106-41A4-974B-2505089589D3}"/>
    <hyperlink ref="B16:D16" location="'Meat (cuts)'!A1" display=" Option 8: sell meat (cuts)" xr:uid="{0F95CBB8-78B7-4D06-A481-2372601900D7}"/>
    <hyperlink ref="B22:L23" r:id="rId1" display="Created 02.10.24 by Susan Schoenian. Sheep &amp; Goat Specialist Emeritus, University of Maryland Extension. For more information, contact Susan at sschoen@umd.edu." xr:uid="{BCCA29B5-4F4C-4B46-93C8-23059F49B4DC}"/>
    <hyperlink ref="B20:L21" r:id="rId2" display="The American Lamb Checkoff is obligatory regardless of how sheep and goats are sold. There is no similar national checkoff for goats. Some states have their own checkoffs. " xr:uid="{A4065BB7-0C71-4121-9767-50EAFCA287D5}"/>
  </hyperlinks>
  <pageMargins left="0.75" right="0.75" top="1" bottom="1" header="0.5" footer="0.5"/>
  <pageSetup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9CA87-EC06-429C-90F8-CC9CFAEB6962}">
  <dimension ref="B1:H27"/>
  <sheetViews>
    <sheetView showGridLines="0" zoomScale="96" zoomScaleNormal="96" workbookViewId="0">
      <selection activeCell="D1" sqref="D1"/>
    </sheetView>
  </sheetViews>
  <sheetFormatPr defaultRowHeight="12.75" x14ac:dyDescent="0.2"/>
  <cols>
    <col min="1" max="1" width="4.7109375" customWidth="1"/>
    <col min="2" max="2" width="32.85546875" customWidth="1"/>
    <col min="3" max="3" width="23.28515625" customWidth="1"/>
    <col min="4" max="4" width="22" customWidth="1"/>
    <col min="5" max="5" width="0.85546875" customWidth="1"/>
    <col min="6" max="6" width="23" customWidth="1"/>
    <col min="7" max="7" width="4.28515625" customWidth="1"/>
    <col min="8" max="8" width="53.7109375" customWidth="1"/>
  </cols>
  <sheetData>
    <row r="1" spans="2:8" ht="13.5" thickBot="1" x14ac:dyDescent="0.25"/>
    <row r="2" spans="2:8" ht="33" customHeight="1" x14ac:dyDescent="0.2">
      <c r="B2" s="440" t="s">
        <v>38</v>
      </c>
      <c r="C2" s="441"/>
      <c r="D2" s="441"/>
      <c r="E2" s="441"/>
      <c r="F2" s="442"/>
      <c r="H2" s="431" t="s">
        <v>87</v>
      </c>
    </row>
    <row r="3" spans="2:8" ht="21" customHeight="1" x14ac:dyDescent="0.3">
      <c r="B3" s="33" t="s">
        <v>27</v>
      </c>
      <c r="C3" s="21"/>
      <c r="D3" s="7" t="s">
        <v>9</v>
      </c>
      <c r="E3" s="7"/>
      <c r="F3" s="8" t="s">
        <v>66</v>
      </c>
      <c r="H3" s="432"/>
    </row>
    <row r="4" spans="2:8" ht="21" thickBot="1" x14ac:dyDescent="0.35">
      <c r="B4" s="22" t="s">
        <v>12</v>
      </c>
      <c r="C4" s="21"/>
      <c r="D4" s="9">
        <f>+'MARKETING ALTERNATIVES'!E6</f>
        <v>100</v>
      </c>
      <c r="E4" s="9"/>
      <c r="F4" s="52">
        <f>+D4*'MARKETING ALTERNATIVES'!E5</f>
        <v>2000</v>
      </c>
      <c r="H4" s="432"/>
    </row>
    <row r="5" spans="2:8" ht="21" thickBot="1" x14ac:dyDescent="0.35">
      <c r="B5" s="22" t="s">
        <v>13</v>
      </c>
      <c r="C5" s="23">
        <v>0</v>
      </c>
      <c r="D5" s="24">
        <f>+C5*D4</f>
        <v>0</v>
      </c>
      <c r="E5" s="24"/>
      <c r="F5" s="53">
        <f>+F4*C5</f>
        <v>0</v>
      </c>
      <c r="H5" s="433"/>
    </row>
    <row r="6" spans="2:8" ht="30" customHeight="1" x14ac:dyDescent="0.2">
      <c r="B6" s="324" t="s">
        <v>14</v>
      </c>
      <c r="C6" s="325"/>
      <c r="D6" s="326">
        <f>+D4-D5</f>
        <v>100</v>
      </c>
      <c r="E6" s="326"/>
      <c r="F6" s="327">
        <f>+F4-F5</f>
        <v>2000</v>
      </c>
      <c r="H6" s="433"/>
    </row>
    <row r="7" spans="2:8" ht="26.25" customHeight="1" thickBot="1" x14ac:dyDescent="0.25">
      <c r="B7" s="10" t="s">
        <v>23</v>
      </c>
      <c r="C7" s="11">
        <f>+'MARKETING ALTERNATIVES'!E9</f>
        <v>3</v>
      </c>
      <c r="D7" s="12">
        <f>+C7*D6</f>
        <v>300</v>
      </c>
      <c r="E7" s="12"/>
      <c r="F7" s="401">
        <f>+D7*'MARKETING ALTERNATIVES'!E5</f>
        <v>6000</v>
      </c>
      <c r="H7" s="434"/>
    </row>
    <row r="8" spans="2:8" ht="20.25" x14ac:dyDescent="0.3">
      <c r="B8" s="26"/>
      <c r="C8" s="13"/>
      <c r="D8" s="13"/>
      <c r="E8" s="13"/>
      <c r="F8" s="14"/>
    </row>
    <row r="9" spans="2:8" ht="20.25" customHeight="1" thickBot="1" x14ac:dyDescent="0.35">
      <c r="B9" s="34" t="s">
        <v>11</v>
      </c>
      <c r="C9" s="13"/>
      <c r="D9" s="7" t="s">
        <v>9</v>
      </c>
      <c r="E9" s="15"/>
      <c r="F9" s="8" t="s">
        <v>66</v>
      </c>
    </row>
    <row r="10" spans="2:8" ht="21" thickBot="1" x14ac:dyDescent="0.35">
      <c r="B10" s="19" t="s">
        <v>8</v>
      </c>
      <c r="C10" s="31">
        <v>0</v>
      </c>
      <c r="D10" s="13">
        <f>+C10</f>
        <v>0</v>
      </c>
      <c r="E10" s="13"/>
      <c r="F10" s="27">
        <f>+D10*'MARKETING ALTERNATIVES'!E5</f>
        <v>0</v>
      </c>
    </row>
    <row r="11" spans="2:8" ht="21" thickBot="1" x14ac:dyDescent="0.35">
      <c r="B11" s="19" t="s">
        <v>0</v>
      </c>
      <c r="C11" s="31">
        <v>0</v>
      </c>
      <c r="D11" s="16">
        <f>+C11</f>
        <v>0</v>
      </c>
      <c r="E11" s="16"/>
      <c r="F11" s="27">
        <f>+D11*'MARKETING ALTERNATIVES'!E5</f>
        <v>0</v>
      </c>
    </row>
    <row r="12" spans="2:8" ht="21" thickBot="1" x14ac:dyDescent="0.35">
      <c r="B12" s="19" t="s">
        <v>1</v>
      </c>
      <c r="C12" s="31">
        <v>0</v>
      </c>
      <c r="D12" s="17">
        <f>+C12</f>
        <v>0</v>
      </c>
      <c r="E12" s="17"/>
      <c r="F12" s="27">
        <f>+D12*'MARKETING ALTERNATIVES'!E5</f>
        <v>0</v>
      </c>
    </row>
    <row r="13" spans="2:8" ht="21" thickBot="1" x14ac:dyDescent="0.35">
      <c r="B13" s="19" t="s">
        <v>2</v>
      </c>
      <c r="C13" s="54">
        <v>7.0000000000000001E-3</v>
      </c>
      <c r="D13" s="13">
        <f>+C13*D6</f>
        <v>0.70000000000000007</v>
      </c>
      <c r="E13" s="13"/>
      <c r="F13" s="14">
        <f>+C13*F6</f>
        <v>14</v>
      </c>
    </row>
    <row r="14" spans="2:8" ht="21" thickBot="1" x14ac:dyDescent="0.35">
      <c r="B14" s="19" t="s">
        <v>5</v>
      </c>
      <c r="C14" s="36">
        <v>0.42</v>
      </c>
      <c r="D14" s="13">
        <f>+C14</f>
        <v>0.42</v>
      </c>
      <c r="E14" s="13"/>
      <c r="F14" s="27">
        <f>+D14*'MARKETING ALTERNATIVES'!E5</f>
        <v>8.4</v>
      </c>
    </row>
    <row r="15" spans="2:8" ht="24" customHeight="1" thickBot="1" x14ac:dyDescent="0.25">
      <c r="B15" s="328" t="s">
        <v>10</v>
      </c>
      <c r="C15" s="329">
        <v>0</v>
      </c>
      <c r="D15" s="330">
        <f>+C15</f>
        <v>0</v>
      </c>
      <c r="E15" s="330"/>
      <c r="F15" s="331">
        <f>+D15*'MARKETING ALTERNATIVES'!E5</f>
        <v>0</v>
      </c>
    </row>
    <row r="16" spans="2:8" ht="20.25" x14ac:dyDescent="0.3">
      <c r="B16" s="25" t="s">
        <v>15</v>
      </c>
      <c r="C16" s="306"/>
      <c r="D16" s="18">
        <f>SUM(D10:D15)</f>
        <v>1.1200000000000001</v>
      </c>
      <c r="E16" s="18"/>
      <c r="F16" s="28">
        <f>SUM(F10:F15)</f>
        <v>22.4</v>
      </c>
    </row>
    <row r="17" spans="2:8" ht="20.25" x14ac:dyDescent="0.3">
      <c r="B17" s="20"/>
      <c r="C17" s="21"/>
      <c r="D17" s="29"/>
      <c r="E17" s="29"/>
      <c r="F17" s="30"/>
    </row>
    <row r="18" spans="2:8" ht="24" customHeight="1" thickBot="1" x14ac:dyDescent="0.35">
      <c r="B18" s="33" t="s">
        <v>16</v>
      </c>
      <c r="C18" s="21"/>
      <c r="D18" s="7" t="s">
        <v>9</v>
      </c>
      <c r="E18" s="7"/>
      <c r="F18" s="8" t="s">
        <v>66</v>
      </c>
    </row>
    <row r="19" spans="2:8" ht="21" thickBot="1" x14ac:dyDescent="0.35">
      <c r="B19" s="22" t="s">
        <v>17</v>
      </c>
      <c r="C19" s="31">
        <v>0</v>
      </c>
      <c r="D19" s="13">
        <f>+C19</f>
        <v>0</v>
      </c>
      <c r="E19" s="13"/>
      <c r="F19" s="27">
        <f>+D19*'MARKETING ALTERNATIVES'!E5</f>
        <v>0</v>
      </c>
    </row>
    <row r="20" spans="2:8" ht="21" thickBot="1" x14ac:dyDescent="0.35">
      <c r="B20" s="22" t="s">
        <v>18</v>
      </c>
      <c r="C20" s="180">
        <v>0</v>
      </c>
      <c r="D20" s="436">
        <f>+F20/'MARKETING ALTERNATIVES'!E5</f>
        <v>0</v>
      </c>
      <c r="E20" s="13"/>
      <c r="F20" s="438">
        <f>+C20*C21</f>
        <v>0</v>
      </c>
    </row>
    <row r="21" spans="2:8" ht="21" thickBot="1" x14ac:dyDescent="0.35">
      <c r="B21" s="22" t="s">
        <v>19</v>
      </c>
      <c r="C21" s="54">
        <v>0.65</v>
      </c>
      <c r="D21" s="437"/>
      <c r="E21" s="13"/>
      <c r="F21" s="439"/>
    </row>
    <row r="22" spans="2:8" ht="21" customHeight="1" thickBot="1" x14ac:dyDescent="0.35">
      <c r="B22" s="22" t="s">
        <v>21</v>
      </c>
      <c r="C22" s="31">
        <v>0</v>
      </c>
      <c r="D22" s="13">
        <f>+C22/'MARKETING ALTERNATIVES'!E5</f>
        <v>0</v>
      </c>
      <c r="E22" s="13"/>
      <c r="F22" s="27">
        <f>+C22</f>
        <v>0</v>
      </c>
      <c r="H22" s="431" t="s">
        <v>75</v>
      </c>
    </row>
    <row r="23" spans="2:8" ht="20.25" x14ac:dyDescent="0.3">
      <c r="B23" s="48" t="s">
        <v>24</v>
      </c>
      <c r="C23" s="307"/>
      <c r="D23" s="46">
        <f>SUM(D20:D22)</f>
        <v>0</v>
      </c>
      <c r="E23" s="46"/>
      <c r="F23" s="47">
        <f>SUM(F19:F22)</f>
        <v>0</v>
      </c>
      <c r="H23" s="432"/>
    </row>
    <row r="24" spans="2:8" ht="26.25" customHeight="1" thickBot="1" x14ac:dyDescent="0.35">
      <c r="B24" s="42" t="s">
        <v>25</v>
      </c>
      <c r="C24" s="43"/>
      <c r="D24" s="44">
        <f>+D16+D23</f>
        <v>1.1200000000000001</v>
      </c>
      <c r="E24" s="44"/>
      <c r="F24" s="45">
        <f>+F16+F23</f>
        <v>22.4</v>
      </c>
      <c r="H24" s="432"/>
    </row>
    <row r="25" spans="2:8" ht="5.25" customHeight="1" thickBot="1" x14ac:dyDescent="0.35">
      <c r="B25" s="49"/>
      <c r="C25" s="32"/>
      <c r="D25" s="50"/>
      <c r="E25" s="50"/>
      <c r="F25" s="51"/>
      <c r="H25" s="435"/>
    </row>
    <row r="26" spans="2:8" ht="30" customHeight="1" thickBot="1" x14ac:dyDescent="0.25">
      <c r="B26" s="37" t="s">
        <v>26</v>
      </c>
      <c r="C26" s="38"/>
      <c r="D26" s="39">
        <f>+D7-D24</f>
        <v>298.88</v>
      </c>
      <c r="E26" s="39"/>
      <c r="F26" s="40">
        <f>+F7-F24</f>
        <v>5977.6</v>
      </c>
      <c r="H26" s="435"/>
    </row>
    <row r="27" spans="2:8" ht="27" customHeight="1" thickBot="1" x14ac:dyDescent="0.25">
      <c r="B27" s="37" t="s">
        <v>22</v>
      </c>
      <c r="C27" s="38"/>
      <c r="D27" s="443">
        <f>+D26/'MARKETING ALTERNATIVES'!E6</f>
        <v>2.9887999999999999</v>
      </c>
      <c r="E27" s="443"/>
      <c r="F27" s="444"/>
      <c r="G27" s="295">
        <v>2.4887999999999999</v>
      </c>
      <c r="H27" s="402" t="s">
        <v>67</v>
      </c>
    </row>
  </sheetData>
  <mergeCells count="6">
    <mergeCell ref="D27:F27"/>
    <mergeCell ref="H2:H7"/>
    <mergeCell ref="H22:H26"/>
    <mergeCell ref="D20:D21"/>
    <mergeCell ref="F20:F21"/>
    <mergeCell ref="B2:F2"/>
  </mergeCells>
  <hyperlinks>
    <hyperlink ref="H27" r:id="rId1" display="Download ethnic calendar" xr:uid="{82BF5CB1-8B6A-4B54-AEB8-DD36308091C0}"/>
  </hyperlinks>
  <pageMargins left="0.7" right="0.7" top="0.75" bottom="0.75" header="0.3" footer="0.3"/>
  <ignoredErrors>
    <ignoredError sqref="F13 D13 D6"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C4E5C-4619-4872-A56A-7FB1CE656279}">
  <dimension ref="B1:H27"/>
  <sheetViews>
    <sheetView showGridLines="0" zoomScaleNormal="100" workbookViewId="0">
      <selection activeCell="C21" sqref="C21"/>
    </sheetView>
  </sheetViews>
  <sheetFormatPr defaultRowHeight="12.75" x14ac:dyDescent="0.2"/>
  <cols>
    <col min="1" max="1" width="5" customWidth="1"/>
    <col min="2" max="2" width="32.85546875" customWidth="1"/>
    <col min="3" max="3" width="23.28515625" customWidth="1"/>
    <col min="4" max="4" width="22" customWidth="1"/>
    <col min="5" max="5" width="0.85546875" customWidth="1"/>
    <col min="6" max="6" width="23" customWidth="1"/>
    <col min="7" max="7" width="3.7109375" customWidth="1"/>
    <col min="8" max="8" width="59.7109375" customWidth="1"/>
  </cols>
  <sheetData>
    <row r="1" spans="2:8" ht="13.5" thickBot="1" x14ac:dyDescent="0.25"/>
    <row r="2" spans="2:8" ht="38.25" customHeight="1" x14ac:dyDescent="0.2">
      <c r="B2" s="445" t="s">
        <v>76</v>
      </c>
      <c r="C2" s="446"/>
      <c r="D2" s="446"/>
      <c r="E2" s="446"/>
      <c r="F2" s="447"/>
      <c r="H2" s="455" t="s">
        <v>73</v>
      </c>
    </row>
    <row r="3" spans="2:8" ht="21" customHeight="1" x14ac:dyDescent="0.3">
      <c r="B3" s="55" t="s">
        <v>27</v>
      </c>
      <c r="C3" s="56"/>
      <c r="D3" s="57" t="s">
        <v>9</v>
      </c>
      <c r="E3" s="57"/>
      <c r="F3" s="58" t="s">
        <v>3</v>
      </c>
      <c r="H3" s="456"/>
    </row>
    <row r="4" spans="2:8" ht="21" thickBot="1" x14ac:dyDescent="0.35">
      <c r="B4" s="59" t="s">
        <v>12</v>
      </c>
      <c r="C4" s="56"/>
      <c r="D4" s="60">
        <f>+'MARKETING ALTERNATIVES'!E6</f>
        <v>100</v>
      </c>
      <c r="E4" s="60"/>
      <c r="F4" s="62">
        <f>+D4*'MARKETING ALTERNATIVES'!E5</f>
        <v>2000</v>
      </c>
      <c r="H4" s="456"/>
    </row>
    <row r="5" spans="2:8" ht="21" thickBot="1" x14ac:dyDescent="0.35">
      <c r="B5" s="59" t="s">
        <v>13</v>
      </c>
      <c r="C5" s="23">
        <v>0.03</v>
      </c>
      <c r="D5" s="61">
        <f>+C5*D4</f>
        <v>3</v>
      </c>
      <c r="E5" s="61"/>
      <c r="F5" s="62">
        <f>+F4*C5</f>
        <v>60</v>
      </c>
      <c r="H5" s="457"/>
    </row>
    <row r="6" spans="2:8" ht="20.25" x14ac:dyDescent="0.3">
      <c r="B6" s="59" t="s">
        <v>14</v>
      </c>
      <c r="C6" s="56"/>
      <c r="D6" s="60">
        <f>+D4-D5</f>
        <v>97</v>
      </c>
      <c r="E6" s="60"/>
      <c r="F6" s="62">
        <f>+F4-F5</f>
        <v>1940</v>
      </c>
    </row>
    <row r="7" spans="2:8" ht="21.75" customHeight="1" x14ac:dyDescent="0.3">
      <c r="B7" s="63" t="s">
        <v>23</v>
      </c>
      <c r="C7" s="64">
        <f>+'MARKETING ALTERNATIVES'!E10</f>
        <v>2.25</v>
      </c>
      <c r="D7" s="65">
        <f>+C7*D6</f>
        <v>218.25</v>
      </c>
      <c r="E7" s="65"/>
      <c r="F7" s="66">
        <f>+D7*'MARKETING ALTERNATIVES'!E5</f>
        <v>4365</v>
      </c>
    </row>
    <row r="8" spans="2:8" ht="20.25" x14ac:dyDescent="0.3">
      <c r="B8" s="67"/>
      <c r="C8" s="68"/>
      <c r="D8" s="68"/>
      <c r="E8" s="68"/>
      <c r="F8" s="69">
        <v>0</v>
      </c>
    </row>
    <row r="9" spans="2:8" ht="20.25" customHeight="1" thickBot="1" x14ac:dyDescent="0.35">
      <c r="B9" s="70" t="s">
        <v>11</v>
      </c>
      <c r="C9" s="68"/>
      <c r="D9" s="57" t="s">
        <v>9</v>
      </c>
      <c r="E9" s="71"/>
      <c r="F9" s="58" t="s">
        <v>3</v>
      </c>
    </row>
    <row r="10" spans="2:8" ht="21" thickBot="1" x14ac:dyDescent="0.35">
      <c r="B10" s="72" t="s">
        <v>8</v>
      </c>
      <c r="C10" s="31">
        <v>4</v>
      </c>
      <c r="D10" s="68">
        <f>+C10</f>
        <v>4</v>
      </c>
      <c r="E10" s="68"/>
      <c r="F10" s="73">
        <f>+D10*'MARKETING ALTERNATIVES'!E5</f>
        <v>80</v>
      </c>
    </row>
    <row r="11" spans="2:8" ht="21" thickBot="1" x14ac:dyDescent="0.35">
      <c r="B11" s="72" t="s">
        <v>0</v>
      </c>
      <c r="C11" s="31">
        <v>9</v>
      </c>
      <c r="D11" s="74">
        <f>+C11</f>
        <v>9</v>
      </c>
      <c r="E11" s="74"/>
      <c r="F11" s="73">
        <f>+D11*'MARKETING ALTERNATIVES'!E5</f>
        <v>180</v>
      </c>
    </row>
    <row r="12" spans="2:8" ht="21" thickBot="1" x14ac:dyDescent="0.35">
      <c r="B12" s="72" t="s">
        <v>1</v>
      </c>
      <c r="C12" s="31">
        <v>0.75</v>
      </c>
      <c r="D12" s="68">
        <f>+C12</f>
        <v>0.75</v>
      </c>
      <c r="E12" s="75"/>
      <c r="F12" s="73">
        <f>+D12*'MARKETING ALTERNATIVES'!E5</f>
        <v>15</v>
      </c>
    </row>
    <row r="13" spans="2:8" ht="21" thickBot="1" x14ac:dyDescent="0.35">
      <c r="B13" s="72" t="s">
        <v>2</v>
      </c>
      <c r="C13" s="54">
        <v>7.0000000000000001E-3</v>
      </c>
      <c r="D13" s="68">
        <f>+C13*D6</f>
        <v>0.67900000000000005</v>
      </c>
      <c r="E13" s="68"/>
      <c r="F13" s="69">
        <f>+C13*F6</f>
        <v>13.58</v>
      </c>
    </row>
    <row r="14" spans="2:8" ht="21" thickBot="1" x14ac:dyDescent="0.35">
      <c r="B14" s="72" t="s">
        <v>5</v>
      </c>
      <c r="C14" s="36">
        <v>0.42</v>
      </c>
      <c r="D14" s="68">
        <v>0</v>
      </c>
      <c r="E14" s="68"/>
      <c r="F14" s="73">
        <f>+D14*'MARKETING ALTERNATIVES'!E5</f>
        <v>0</v>
      </c>
    </row>
    <row r="15" spans="2:8" ht="21" thickBot="1" x14ac:dyDescent="0.35">
      <c r="B15" s="72" t="s">
        <v>10</v>
      </c>
      <c r="C15" s="31">
        <v>0</v>
      </c>
      <c r="D15" s="76">
        <f>+C15</f>
        <v>0</v>
      </c>
      <c r="E15" s="76"/>
      <c r="F15" s="77">
        <f>+D15*'MARKETING ALTERNATIVES'!E5</f>
        <v>0</v>
      </c>
    </row>
    <row r="16" spans="2:8" ht="21" thickBot="1" x14ac:dyDescent="0.35">
      <c r="B16" s="63" t="s">
        <v>15</v>
      </c>
      <c r="C16" s="305"/>
      <c r="D16" s="65">
        <f>SUM(D10:D15)</f>
        <v>14.429</v>
      </c>
      <c r="E16" s="65"/>
      <c r="F16" s="78">
        <f>SUM(F10:F15)</f>
        <v>288.58</v>
      </c>
    </row>
    <row r="17" spans="2:8" ht="20.25" customHeight="1" x14ac:dyDescent="0.3">
      <c r="B17" s="79"/>
      <c r="C17" s="56"/>
      <c r="D17" s="80"/>
      <c r="E17" s="80"/>
      <c r="F17" s="81"/>
      <c r="H17" s="455" t="s">
        <v>74</v>
      </c>
    </row>
    <row r="18" spans="2:8" ht="24" customHeight="1" thickBot="1" x14ac:dyDescent="0.35">
      <c r="B18" s="55" t="s">
        <v>16</v>
      </c>
      <c r="C18" s="56"/>
      <c r="D18" s="57" t="s">
        <v>9</v>
      </c>
      <c r="E18" s="57"/>
      <c r="F18" s="58" t="s">
        <v>3</v>
      </c>
      <c r="H18" s="456"/>
    </row>
    <row r="19" spans="2:8" ht="21" thickBot="1" x14ac:dyDescent="0.35">
      <c r="B19" s="59" t="s">
        <v>17</v>
      </c>
      <c r="C19" s="31">
        <v>0</v>
      </c>
      <c r="D19" s="68">
        <f>+C19</f>
        <v>0</v>
      </c>
      <c r="E19" s="68"/>
      <c r="F19" s="73">
        <f>+D19*'MARKETING ALTERNATIVES'!E5</f>
        <v>0</v>
      </c>
      <c r="H19" s="456"/>
    </row>
    <row r="20" spans="2:8" ht="21" thickBot="1" x14ac:dyDescent="0.35">
      <c r="B20" s="59" t="s">
        <v>18</v>
      </c>
      <c r="C20" s="180">
        <v>20</v>
      </c>
      <c r="D20" s="448">
        <f>+F20/'MARKETING ALTERNATIVES'!E5</f>
        <v>0.65</v>
      </c>
      <c r="E20" s="68"/>
      <c r="F20" s="450">
        <f>+C20*C21</f>
        <v>13</v>
      </c>
      <c r="H20" s="458"/>
    </row>
    <row r="21" spans="2:8" ht="21" thickBot="1" x14ac:dyDescent="0.35">
      <c r="B21" s="59" t="s">
        <v>19</v>
      </c>
      <c r="C21" s="54">
        <v>0.65</v>
      </c>
      <c r="D21" s="449"/>
      <c r="E21" s="68"/>
      <c r="F21" s="451"/>
      <c r="H21" s="459"/>
    </row>
    <row r="22" spans="2:8" ht="24" customHeight="1" thickBot="1" x14ac:dyDescent="0.25">
      <c r="B22" s="398" t="s">
        <v>21</v>
      </c>
      <c r="C22" s="329">
        <v>0</v>
      </c>
      <c r="D22" s="399">
        <f>+C22/'MARKETING ALTERNATIVES'!E5</f>
        <v>0</v>
      </c>
      <c r="E22" s="399"/>
      <c r="F22" s="400">
        <f>+C22</f>
        <v>0</v>
      </c>
      <c r="H22" s="407" t="s">
        <v>67</v>
      </c>
    </row>
    <row r="23" spans="2:8" ht="24" customHeight="1" thickBot="1" x14ac:dyDescent="0.25">
      <c r="B23" s="403" t="s">
        <v>24</v>
      </c>
      <c r="C23" s="404"/>
      <c r="D23" s="405">
        <f>SUM(D20:D22)</f>
        <v>0.65</v>
      </c>
      <c r="E23" s="405"/>
      <c r="F23" s="406">
        <f>SUM(F19:F22)</f>
        <v>13</v>
      </c>
      <c r="H23" s="322" t="s">
        <v>88</v>
      </c>
    </row>
    <row r="24" spans="2:8" ht="26.25" customHeight="1" thickBot="1" x14ac:dyDescent="0.35">
      <c r="B24" s="82" t="s">
        <v>25</v>
      </c>
      <c r="C24" s="83"/>
      <c r="D24" s="84">
        <f>+D16+D23</f>
        <v>15.079000000000001</v>
      </c>
      <c r="E24" s="84"/>
      <c r="F24" s="85">
        <f>+F16+F23</f>
        <v>301.58</v>
      </c>
    </row>
    <row r="25" spans="2:8" ht="9" customHeight="1" thickBot="1" x14ac:dyDescent="0.35">
      <c r="B25" s="49"/>
      <c r="C25" s="32"/>
      <c r="D25" s="50"/>
      <c r="E25" s="50"/>
      <c r="F25" s="51"/>
    </row>
    <row r="26" spans="2:8" ht="30" customHeight="1" thickBot="1" x14ac:dyDescent="0.25">
      <c r="B26" s="86" t="s">
        <v>26</v>
      </c>
      <c r="C26" s="87"/>
      <c r="D26" s="88">
        <f>+D7-D24</f>
        <v>203.17099999999999</v>
      </c>
      <c r="E26" s="88"/>
      <c r="F26" s="89">
        <f>+F7-F24</f>
        <v>4063.42</v>
      </c>
    </row>
    <row r="27" spans="2:8" ht="27" customHeight="1" thickBot="1" x14ac:dyDescent="0.25">
      <c r="B27" s="86" t="s">
        <v>22</v>
      </c>
      <c r="C27" s="87"/>
      <c r="D27" s="452">
        <f>+D26/D4</f>
        <v>2.0317099999999999</v>
      </c>
      <c r="E27" s="453"/>
      <c r="F27" s="454"/>
      <c r="G27" s="295">
        <v>1.7720099999999999</v>
      </c>
    </row>
  </sheetData>
  <mergeCells count="6">
    <mergeCell ref="B2:F2"/>
    <mergeCell ref="D20:D21"/>
    <mergeCell ref="F20:F21"/>
    <mergeCell ref="D27:F27"/>
    <mergeCell ref="H2:H5"/>
    <mergeCell ref="H17:H21"/>
  </mergeCells>
  <hyperlinks>
    <hyperlink ref="H23" r:id="rId1" xr:uid="{218432BB-00B2-4D9A-AD6B-4E8A5DF67065}"/>
    <hyperlink ref="H22" r:id="rId2" display="Download ethnic calendar" xr:uid="{1BFBA287-DEE6-4613-940A-42BDCF31B16F}"/>
  </hyperlinks>
  <pageMargins left="0.7" right="0.7" top="0.75" bottom="0.75" header="0.3" footer="0.3"/>
  <ignoredErrors>
    <ignoredError sqref="D6 D13"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56E15-0C08-4209-8A53-CFB7AD0B4483}">
  <dimension ref="B1:H28"/>
  <sheetViews>
    <sheetView showGridLines="0" workbookViewId="0">
      <selection activeCell="J19" sqref="J19"/>
    </sheetView>
  </sheetViews>
  <sheetFormatPr defaultRowHeight="12.75" x14ac:dyDescent="0.2"/>
  <cols>
    <col min="2" max="2" width="32.85546875" customWidth="1"/>
    <col min="3" max="3" width="23.28515625" customWidth="1"/>
    <col min="4" max="4" width="22" customWidth="1"/>
    <col min="5" max="5" width="0.85546875" customWidth="1"/>
    <col min="6" max="6" width="23" customWidth="1"/>
    <col min="7" max="7" width="3.85546875" customWidth="1"/>
    <col min="8" max="8" width="54.7109375" customWidth="1"/>
  </cols>
  <sheetData>
    <row r="1" spans="2:8" ht="13.5" thickBot="1" x14ac:dyDescent="0.25"/>
    <row r="2" spans="2:8" ht="33" customHeight="1" x14ac:dyDescent="0.2">
      <c r="B2" s="460" t="s">
        <v>77</v>
      </c>
      <c r="C2" s="461"/>
      <c r="D2" s="461"/>
      <c r="E2" s="461"/>
      <c r="F2" s="462"/>
      <c r="H2" s="470" t="s">
        <v>59</v>
      </c>
    </row>
    <row r="3" spans="2:8" ht="21" customHeight="1" x14ac:dyDescent="0.3">
      <c r="B3" s="90" t="s">
        <v>27</v>
      </c>
      <c r="C3" s="91"/>
      <c r="D3" s="92" t="s">
        <v>9</v>
      </c>
      <c r="E3" s="92"/>
      <c r="F3" s="93" t="s">
        <v>3</v>
      </c>
      <c r="H3" s="471"/>
    </row>
    <row r="4" spans="2:8" ht="21" thickBot="1" x14ac:dyDescent="0.35">
      <c r="B4" s="94" t="s">
        <v>12</v>
      </c>
      <c r="C4" s="91"/>
      <c r="D4" s="95">
        <f>+'MARKETING ALTERNATIVES'!E6</f>
        <v>100</v>
      </c>
      <c r="E4" s="95"/>
      <c r="F4" s="96">
        <f>+D4*'MARKETING ALTERNATIVES'!E5</f>
        <v>2000</v>
      </c>
      <c r="H4" s="471"/>
    </row>
    <row r="5" spans="2:8" ht="21" thickBot="1" x14ac:dyDescent="0.35">
      <c r="B5" s="94" t="s">
        <v>13</v>
      </c>
      <c r="C5" s="23">
        <v>0.05</v>
      </c>
      <c r="D5" s="97">
        <f>+C5*D4</f>
        <v>5</v>
      </c>
      <c r="E5" s="97"/>
      <c r="F5" s="96">
        <f>+F4*C5</f>
        <v>100</v>
      </c>
      <c r="H5" s="457"/>
    </row>
    <row r="6" spans="2:8" ht="24" customHeight="1" x14ac:dyDescent="0.2">
      <c r="B6" s="332" t="s">
        <v>14</v>
      </c>
      <c r="C6" s="333"/>
      <c r="D6" s="334">
        <f>+D4-D5</f>
        <v>95</v>
      </c>
      <c r="E6" s="334"/>
      <c r="F6" s="335">
        <f>+F4-F5</f>
        <v>1900</v>
      </c>
    </row>
    <row r="7" spans="2:8" ht="21.75" customHeight="1" x14ac:dyDescent="0.3">
      <c r="B7" s="98" t="s">
        <v>23</v>
      </c>
      <c r="C7" s="99">
        <f>+'MARKETING ALTERNATIVES'!E11</f>
        <v>2.4</v>
      </c>
      <c r="D7" s="100">
        <f>+C7*D6</f>
        <v>228</v>
      </c>
      <c r="E7" s="100"/>
      <c r="F7" s="101">
        <f>+D7*'MARKETING ALTERNATIVES'!E5</f>
        <v>4560</v>
      </c>
    </row>
    <row r="8" spans="2:8" ht="20.25" x14ac:dyDescent="0.3">
      <c r="B8" s="102"/>
      <c r="C8" s="103"/>
      <c r="D8" s="103"/>
      <c r="E8" s="103"/>
      <c r="F8" s="104">
        <v>0</v>
      </c>
    </row>
    <row r="9" spans="2:8" ht="20.25" customHeight="1" thickBot="1" x14ac:dyDescent="0.35">
      <c r="B9" s="105" t="s">
        <v>11</v>
      </c>
      <c r="C9" s="103"/>
      <c r="D9" s="92" t="s">
        <v>9</v>
      </c>
      <c r="E9" s="106"/>
      <c r="F9" s="93" t="s">
        <v>3</v>
      </c>
    </row>
    <row r="10" spans="2:8" ht="21" thickBot="1" x14ac:dyDescent="0.35">
      <c r="B10" s="107" t="s">
        <v>8</v>
      </c>
      <c r="C10" s="31">
        <v>4</v>
      </c>
      <c r="D10" s="103">
        <f>+C10</f>
        <v>4</v>
      </c>
      <c r="E10" s="103"/>
      <c r="F10" s="108">
        <f>+D10*'MARKETING ALTERNATIVES'!E5</f>
        <v>80</v>
      </c>
    </row>
    <row r="11" spans="2:8" ht="21" thickBot="1" x14ac:dyDescent="0.35">
      <c r="B11" s="107" t="s">
        <v>0</v>
      </c>
      <c r="C11" s="31">
        <v>9</v>
      </c>
      <c r="D11" s="109">
        <f>+C11</f>
        <v>9</v>
      </c>
      <c r="E11" s="109"/>
      <c r="F11" s="108">
        <f>+D11*'MARKETING ALTERNATIVES'!E5</f>
        <v>180</v>
      </c>
    </row>
    <row r="12" spans="2:8" ht="21" thickBot="1" x14ac:dyDescent="0.35">
      <c r="B12" s="107" t="s">
        <v>1</v>
      </c>
      <c r="C12" s="31">
        <v>0.75</v>
      </c>
      <c r="D12" s="103">
        <f>+C12</f>
        <v>0.75</v>
      </c>
      <c r="E12" s="110"/>
      <c r="F12" s="108">
        <f>+D12*'MARKETING ALTERNATIVES'!E5</f>
        <v>15</v>
      </c>
    </row>
    <row r="13" spans="2:8" ht="21" thickBot="1" x14ac:dyDescent="0.35">
      <c r="B13" s="107" t="s">
        <v>2</v>
      </c>
      <c r="C13" s="54">
        <v>7.0000000000000001E-3</v>
      </c>
      <c r="D13" s="103">
        <f>+C13*D6</f>
        <v>0.66500000000000004</v>
      </c>
      <c r="E13" s="103"/>
      <c r="F13" s="104">
        <f>+C13*F6</f>
        <v>13.3</v>
      </c>
    </row>
    <row r="14" spans="2:8" ht="21" thickBot="1" x14ac:dyDescent="0.35">
      <c r="B14" s="107" t="s">
        <v>5</v>
      </c>
      <c r="C14" s="36">
        <v>0.42</v>
      </c>
      <c r="D14" s="103">
        <v>0</v>
      </c>
      <c r="E14" s="103"/>
      <c r="F14" s="108">
        <f>+D14*'MARKETING ALTERNATIVES'!E5</f>
        <v>0</v>
      </c>
    </row>
    <row r="15" spans="2:8" ht="24" customHeight="1" x14ac:dyDescent="0.2">
      <c r="B15" s="336" t="s">
        <v>10</v>
      </c>
      <c r="C15" s="337">
        <v>0</v>
      </c>
      <c r="D15" s="338">
        <f>+C15</f>
        <v>0</v>
      </c>
      <c r="E15" s="338"/>
      <c r="F15" s="339">
        <f>+D15*'MARKETING ALTERNATIVES'!E5</f>
        <v>0</v>
      </c>
    </row>
    <row r="16" spans="2:8" ht="21" thickBot="1" x14ac:dyDescent="0.35">
      <c r="B16" s="98" t="s">
        <v>15</v>
      </c>
      <c r="C16" s="99"/>
      <c r="D16" s="100">
        <f>SUM(D10:D15)</f>
        <v>14.414999999999999</v>
      </c>
      <c r="E16" s="100"/>
      <c r="F16" s="111">
        <f>SUM(F10:F15)</f>
        <v>288.3</v>
      </c>
    </row>
    <row r="17" spans="2:8" ht="20.25" x14ac:dyDescent="0.3">
      <c r="B17" s="112"/>
      <c r="C17" s="91"/>
      <c r="D17" s="113"/>
      <c r="E17" s="113"/>
      <c r="F17" s="114"/>
      <c r="H17" s="470" t="s">
        <v>81</v>
      </c>
    </row>
    <row r="18" spans="2:8" ht="24" customHeight="1" thickBot="1" x14ac:dyDescent="0.35">
      <c r="B18" s="90" t="s">
        <v>16</v>
      </c>
      <c r="C18" s="91"/>
      <c r="D18" s="92" t="s">
        <v>9</v>
      </c>
      <c r="E18" s="92"/>
      <c r="F18" s="93" t="s">
        <v>3</v>
      </c>
      <c r="H18" s="471"/>
    </row>
    <row r="19" spans="2:8" ht="21" thickBot="1" x14ac:dyDescent="0.35">
      <c r="B19" s="94" t="s">
        <v>17</v>
      </c>
      <c r="C19" s="31">
        <v>0</v>
      </c>
      <c r="D19" s="103">
        <f>+C19</f>
        <v>0</v>
      </c>
      <c r="E19" s="103"/>
      <c r="F19" s="108">
        <f>+D19*'MARKETING ALTERNATIVES'!E5</f>
        <v>0</v>
      </c>
      <c r="H19" s="471"/>
    </row>
    <row r="20" spans="2:8" ht="21" thickBot="1" x14ac:dyDescent="0.35">
      <c r="B20" s="94" t="s">
        <v>18</v>
      </c>
      <c r="C20" s="180">
        <v>300</v>
      </c>
      <c r="D20" s="463">
        <f>+F20/'MARKETING ALTERNATIVES'!E5</f>
        <v>9.75</v>
      </c>
      <c r="E20" s="103"/>
      <c r="F20" s="465">
        <f>+C20*C21</f>
        <v>195</v>
      </c>
      <c r="H20" s="471"/>
    </row>
    <row r="21" spans="2:8" ht="21" thickBot="1" x14ac:dyDescent="0.35">
      <c r="B21" s="94" t="s">
        <v>19</v>
      </c>
      <c r="C21" s="54">
        <v>0.65</v>
      </c>
      <c r="D21" s="464"/>
      <c r="E21" s="103"/>
      <c r="F21" s="466"/>
      <c r="H21" s="409" t="s">
        <v>89</v>
      </c>
    </row>
    <row r="22" spans="2:8" ht="21" thickBot="1" x14ac:dyDescent="0.35">
      <c r="B22" s="94" t="s">
        <v>20</v>
      </c>
      <c r="C22" s="31">
        <v>0</v>
      </c>
      <c r="D22" s="103">
        <f>+C22/'MARKETING ALTERNATIVES'!E5</f>
        <v>0</v>
      </c>
      <c r="E22" s="103"/>
      <c r="F22" s="115">
        <f>+D22</f>
        <v>0</v>
      </c>
      <c r="H22" s="408" t="s">
        <v>90</v>
      </c>
    </row>
    <row r="23" spans="2:8" ht="24" customHeight="1" x14ac:dyDescent="0.2">
      <c r="B23" s="332" t="s">
        <v>68</v>
      </c>
      <c r="C23" s="340">
        <v>0</v>
      </c>
      <c r="D23" s="341">
        <f>+C23/'MARKETING ALTERNATIVES'!E5</f>
        <v>0</v>
      </c>
      <c r="E23" s="341"/>
      <c r="F23" s="342">
        <f>+C23</f>
        <v>0</v>
      </c>
    </row>
    <row r="24" spans="2:8" ht="26.25" customHeight="1" thickBot="1" x14ac:dyDescent="0.25">
      <c r="B24" s="343" t="s">
        <v>24</v>
      </c>
      <c r="C24" s="344"/>
      <c r="D24" s="345">
        <f>SUM(D20:D23)</f>
        <v>9.75</v>
      </c>
      <c r="E24" s="345"/>
      <c r="F24" s="346">
        <f>SUM(F19:F23)</f>
        <v>195</v>
      </c>
    </row>
    <row r="25" spans="2:8" ht="26.25" customHeight="1" thickBot="1" x14ac:dyDescent="0.25">
      <c r="B25" s="347" t="s">
        <v>25</v>
      </c>
      <c r="C25" s="348"/>
      <c r="D25" s="349">
        <f>+D16+D24</f>
        <v>24.164999999999999</v>
      </c>
      <c r="E25" s="349"/>
      <c r="F25" s="350">
        <f>+F16+F24</f>
        <v>483.3</v>
      </c>
    </row>
    <row r="26" spans="2:8" ht="9" customHeight="1" thickBot="1" x14ac:dyDescent="0.35">
      <c r="B26" s="49"/>
      <c r="C26" s="32"/>
      <c r="D26" s="50"/>
      <c r="E26" s="50"/>
      <c r="F26" s="51"/>
    </row>
    <row r="27" spans="2:8" ht="30" customHeight="1" thickBot="1" x14ac:dyDescent="0.25">
      <c r="B27" s="116" t="s">
        <v>26</v>
      </c>
      <c r="C27" s="117"/>
      <c r="D27" s="118">
        <f>+D7-D25</f>
        <v>203.83500000000001</v>
      </c>
      <c r="E27" s="118"/>
      <c r="F27" s="119">
        <f>+F7-F25</f>
        <v>4076.7</v>
      </c>
    </row>
    <row r="28" spans="2:8" ht="27" customHeight="1" thickBot="1" x14ac:dyDescent="0.25">
      <c r="B28" s="116" t="s">
        <v>22</v>
      </c>
      <c r="C28" s="117"/>
      <c r="D28" s="467">
        <f>+D27/D4</f>
        <v>2.0383499999999999</v>
      </c>
      <c r="E28" s="468"/>
      <c r="F28" s="469"/>
      <c r="G28" s="295">
        <v>1.98915</v>
      </c>
    </row>
  </sheetData>
  <mergeCells count="6">
    <mergeCell ref="B2:F2"/>
    <mergeCell ref="D20:D21"/>
    <mergeCell ref="F20:F21"/>
    <mergeCell ref="D28:F28"/>
    <mergeCell ref="H2:H5"/>
    <mergeCell ref="H17:H20"/>
  </mergeCells>
  <hyperlinks>
    <hyperlink ref="H22" r:id="rId1" xr:uid="{9F9E774A-4D5E-441A-B0C7-298971375841}"/>
    <hyperlink ref="H21" r:id="rId2" xr:uid="{771F3BD4-4861-43AD-9D0B-EA8F284E8F8E}"/>
  </hyperlinks>
  <pageMargins left="0.7" right="0.7" top="0.75" bottom="0.75" header="0.3" footer="0.3"/>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1DCC-19F8-463F-AA92-F4AD1E759CCD}">
  <dimension ref="B1:M30"/>
  <sheetViews>
    <sheetView showGridLines="0" workbookViewId="0">
      <selection activeCell="M34" sqref="M34"/>
    </sheetView>
  </sheetViews>
  <sheetFormatPr defaultRowHeight="12.75" x14ac:dyDescent="0.2"/>
  <cols>
    <col min="2" max="2" width="32.85546875" customWidth="1"/>
    <col min="3" max="3" width="23.28515625" customWidth="1"/>
    <col min="4" max="4" width="22" customWidth="1"/>
    <col min="5" max="5" width="0.85546875" customWidth="1"/>
    <col min="6" max="6" width="23" customWidth="1"/>
    <col min="7" max="7" width="3.28515625" customWidth="1"/>
    <col min="13" max="13" width="15.42578125" customWidth="1"/>
  </cols>
  <sheetData>
    <row r="1" spans="2:13" ht="13.5" thickBot="1" x14ac:dyDescent="0.25"/>
    <row r="2" spans="2:13" ht="33" customHeight="1" x14ac:dyDescent="0.2">
      <c r="B2" s="489" t="s">
        <v>72</v>
      </c>
      <c r="C2" s="490"/>
      <c r="D2" s="490"/>
      <c r="E2" s="490"/>
      <c r="F2" s="491"/>
      <c r="H2" s="472" t="s">
        <v>82</v>
      </c>
      <c r="I2" s="481"/>
      <c r="J2" s="481"/>
      <c r="K2" s="481"/>
      <c r="L2" s="481"/>
      <c r="M2" s="482"/>
    </row>
    <row r="3" spans="2:13" ht="21" customHeight="1" x14ac:dyDescent="0.3">
      <c r="B3" s="120" t="s">
        <v>27</v>
      </c>
      <c r="C3" s="121"/>
      <c r="D3" s="122" t="s">
        <v>9</v>
      </c>
      <c r="E3" s="122"/>
      <c r="F3" s="123" t="s">
        <v>3</v>
      </c>
      <c r="H3" s="483"/>
      <c r="I3" s="484"/>
      <c r="J3" s="484"/>
      <c r="K3" s="484"/>
      <c r="L3" s="484"/>
      <c r="M3" s="485"/>
    </row>
    <row r="4" spans="2:13" ht="21" thickBot="1" x14ac:dyDescent="0.35">
      <c r="B4" s="124" t="s">
        <v>12</v>
      </c>
      <c r="C4" s="121"/>
      <c r="D4" s="125">
        <f>+'MARKETING ALTERNATIVES'!E6</f>
        <v>100</v>
      </c>
      <c r="E4" s="125"/>
      <c r="F4" s="126">
        <f>+D4*'MARKETING ALTERNATIVES'!E5</f>
        <v>2000</v>
      </c>
      <c r="H4" s="483"/>
      <c r="I4" s="484"/>
      <c r="J4" s="484"/>
      <c r="K4" s="484"/>
      <c r="L4" s="484"/>
      <c r="M4" s="485"/>
    </row>
    <row r="5" spans="2:13" ht="21" thickBot="1" x14ac:dyDescent="0.35">
      <c r="B5" s="124" t="s">
        <v>13</v>
      </c>
      <c r="C5" s="23">
        <v>0</v>
      </c>
      <c r="D5" s="127">
        <f>+C5*D4</f>
        <v>0</v>
      </c>
      <c r="E5" s="127"/>
      <c r="F5" s="126">
        <f>+F4*C5</f>
        <v>0</v>
      </c>
      <c r="H5" s="483"/>
      <c r="I5" s="484"/>
      <c r="J5" s="484"/>
      <c r="K5" s="484"/>
      <c r="L5" s="484"/>
      <c r="M5" s="485"/>
    </row>
    <row r="6" spans="2:13" ht="20.25" customHeight="1" thickBot="1" x14ac:dyDescent="0.35">
      <c r="B6" s="124" t="s">
        <v>14</v>
      </c>
      <c r="C6" s="121"/>
      <c r="D6" s="125">
        <f>+D4-D5</f>
        <v>100</v>
      </c>
      <c r="E6" s="125"/>
      <c r="F6" s="126">
        <f>+F4-F5</f>
        <v>2000</v>
      </c>
      <c r="H6" s="486"/>
      <c r="I6" s="487"/>
      <c r="J6" s="487"/>
      <c r="K6" s="487"/>
      <c r="L6" s="487"/>
      <c r="M6" s="488"/>
    </row>
    <row r="7" spans="2:13" ht="21.75" customHeight="1" x14ac:dyDescent="0.3">
      <c r="B7" s="128" t="s">
        <v>23</v>
      </c>
      <c r="C7" s="129">
        <f>+'MARKETING ALTERNATIVES'!E12</f>
        <v>2.25</v>
      </c>
      <c r="D7" s="130">
        <f>+C7*D6</f>
        <v>225</v>
      </c>
      <c r="E7" s="130"/>
      <c r="F7" s="131">
        <f>+D7*'MARKETING ALTERNATIVES'!E5</f>
        <v>4500</v>
      </c>
      <c r="H7" s="397"/>
      <c r="I7" s="397"/>
      <c r="J7" s="397"/>
      <c r="K7" s="397"/>
      <c r="L7" s="397"/>
      <c r="M7" s="397"/>
    </row>
    <row r="8" spans="2:13" ht="20.25" x14ac:dyDescent="0.3">
      <c r="B8" s="132"/>
      <c r="C8" s="133"/>
      <c r="D8" s="133"/>
      <c r="E8" s="133"/>
      <c r="F8" s="134">
        <v>0</v>
      </c>
    </row>
    <row r="9" spans="2:13" ht="20.25" customHeight="1" thickBot="1" x14ac:dyDescent="0.35">
      <c r="B9" s="135" t="s">
        <v>11</v>
      </c>
      <c r="C9" s="133"/>
      <c r="D9" s="122" t="s">
        <v>9</v>
      </c>
      <c r="E9" s="136"/>
      <c r="F9" s="123" t="s">
        <v>3</v>
      </c>
    </row>
    <row r="10" spans="2:13" ht="21" thickBot="1" x14ac:dyDescent="0.35">
      <c r="B10" s="137" t="s">
        <v>8</v>
      </c>
      <c r="C10" s="31">
        <v>0</v>
      </c>
      <c r="D10" s="133">
        <f>+C10</f>
        <v>0</v>
      </c>
      <c r="E10" s="133"/>
      <c r="F10" s="138">
        <f>+D10*'MARKETING ALTERNATIVES'!E5</f>
        <v>0</v>
      </c>
    </row>
    <row r="11" spans="2:13" ht="21" thickBot="1" x14ac:dyDescent="0.35">
      <c r="B11" s="137" t="s">
        <v>0</v>
      </c>
      <c r="C11" s="31">
        <v>0</v>
      </c>
      <c r="D11" s="139">
        <f>+C11</f>
        <v>0</v>
      </c>
      <c r="E11" s="139"/>
      <c r="F11" s="138">
        <f>+D11*'MARKETING ALTERNATIVES'!E5</f>
        <v>0</v>
      </c>
    </row>
    <row r="12" spans="2:13" ht="21" thickBot="1" x14ac:dyDescent="0.35">
      <c r="B12" s="137" t="s">
        <v>1</v>
      </c>
      <c r="C12" s="31">
        <v>0</v>
      </c>
      <c r="D12" s="133">
        <f>+C12</f>
        <v>0</v>
      </c>
      <c r="E12" s="140"/>
      <c r="F12" s="138">
        <f>+D12*'MARKETING ALTERNATIVES'!E5</f>
        <v>0</v>
      </c>
    </row>
    <row r="13" spans="2:13" ht="21" thickBot="1" x14ac:dyDescent="0.35">
      <c r="B13" s="137" t="s">
        <v>2</v>
      </c>
      <c r="C13" s="54">
        <v>7.0000000000000001E-3</v>
      </c>
      <c r="D13" s="133">
        <f>+C13*D6</f>
        <v>0.70000000000000007</v>
      </c>
      <c r="E13" s="133"/>
      <c r="F13" s="134">
        <f>+C13*F6</f>
        <v>14</v>
      </c>
    </row>
    <row r="14" spans="2:13" ht="21" thickBot="1" x14ac:dyDescent="0.35">
      <c r="B14" s="137" t="s">
        <v>5</v>
      </c>
      <c r="C14" s="36">
        <v>0.42</v>
      </c>
      <c r="D14" s="133">
        <v>0</v>
      </c>
      <c r="E14" s="133"/>
      <c r="F14" s="138">
        <f>+D14*'MARKETING ALTERNATIVES'!E5</f>
        <v>0</v>
      </c>
    </row>
    <row r="15" spans="2:13" ht="25.5" customHeight="1" thickBot="1" x14ac:dyDescent="0.25">
      <c r="B15" s="352" t="s">
        <v>10</v>
      </c>
      <c r="C15" s="329">
        <v>0</v>
      </c>
      <c r="D15" s="353">
        <f>+C15</f>
        <v>0</v>
      </c>
      <c r="E15" s="353"/>
      <c r="F15" s="354">
        <f>+D15*'MARKETING ALTERNATIVES'!E5</f>
        <v>0</v>
      </c>
    </row>
    <row r="16" spans="2:13" ht="20.25" x14ac:dyDescent="0.3">
      <c r="B16" s="128" t="s">
        <v>15</v>
      </c>
      <c r="C16" s="299"/>
      <c r="D16" s="130">
        <f>SUM(D10:D15)</f>
        <v>0.70000000000000007</v>
      </c>
      <c r="E16" s="130"/>
      <c r="F16" s="141">
        <f>SUM(F10:F15)</f>
        <v>14</v>
      </c>
    </row>
    <row r="17" spans="2:13" ht="20.25" x14ac:dyDescent="0.3">
      <c r="B17" s="142"/>
      <c r="C17" s="121"/>
      <c r="D17" s="143"/>
      <c r="E17" s="143"/>
      <c r="F17" s="144"/>
    </row>
    <row r="18" spans="2:13" ht="24" customHeight="1" thickBot="1" x14ac:dyDescent="0.35">
      <c r="B18" s="120" t="s">
        <v>16</v>
      </c>
      <c r="C18" s="121"/>
      <c r="D18" s="122" t="s">
        <v>9</v>
      </c>
      <c r="E18" s="122"/>
      <c r="F18" s="123" t="s">
        <v>3</v>
      </c>
    </row>
    <row r="19" spans="2:13" ht="21" thickBot="1" x14ac:dyDescent="0.35">
      <c r="B19" s="124" t="s">
        <v>17</v>
      </c>
      <c r="C19" s="31">
        <v>0</v>
      </c>
      <c r="D19" s="133">
        <f>+C19</f>
        <v>0</v>
      </c>
      <c r="E19" s="133"/>
      <c r="F19" s="138">
        <f>+D19*'MARKETING ALTERNATIVES'!E5</f>
        <v>0</v>
      </c>
      <c r="H19" s="472" t="s">
        <v>95</v>
      </c>
      <c r="I19" s="473"/>
      <c r="J19" s="473"/>
      <c r="K19" s="473"/>
      <c r="L19" s="473"/>
      <c r="M19" s="474"/>
    </row>
    <row r="20" spans="2:13" ht="21" thickBot="1" x14ac:dyDescent="0.35">
      <c r="B20" s="124" t="s">
        <v>18</v>
      </c>
      <c r="C20" s="35"/>
      <c r="D20" s="492">
        <f>+F20/'MARKETING ALTERNATIVES'!E5</f>
        <v>0</v>
      </c>
      <c r="E20" s="133"/>
      <c r="F20" s="494">
        <f>+C20*C21</f>
        <v>0</v>
      </c>
      <c r="H20" s="475"/>
      <c r="I20" s="476"/>
      <c r="J20" s="476"/>
      <c r="K20" s="476"/>
      <c r="L20" s="476"/>
      <c r="M20" s="477"/>
    </row>
    <row r="21" spans="2:13" ht="21" customHeight="1" thickBot="1" x14ac:dyDescent="0.35">
      <c r="B21" s="124" t="s">
        <v>19</v>
      </c>
      <c r="C21" s="54">
        <v>0.65</v>
      </c>
      <c r="D21" s="493"/>
      <c r="E21" s="133"/>
      <c r="F21" s="495"/>
      <c r="H21" s="475"/>
      <c r="I21" s="476"/>
      <c r="J21" s="476"/>
      <c r="K21" s="476"/>
      <c r="L21" s="476"/>
      <c r="M21" s="477"/>
    </row>
    <row r="22" spans="2:13" ht="24" customHeight="1" thickBot="1" x14ac:dyDescent="0.25">
      <c r="B22" s="351" t="s">
        <v>68</v>
      </c>
      <c r="C22" s="329">
        <v>0</v>
      </c>
      <c r="D22" s="355">
        <f>+C22/'MARKETING ALTERNATIVES'!E5</f>
        <v>0</v>
      </c>
      <c r="E22" s="355"/>
      <c r="F22" s="356">
        <f>+C22</f>
        <v>0</v>
      </c>
      <c r="H22" s="475"/>
      <c r="I22" s="476"/>
      <c r="J22" s="476"/>
      <c r="K22" s="476"/>
      <c r="L22" s="476"/>
      <c r="M22" s="477"/>
    </row>
    <row r="23" spans="2:13" ht="24" customHeight="1" x14ac:dyDescent="0.3">
      <c r="B23" s="128" t="s">
        <v>24</v>
      </c>
      <c r="C23" s="300"/>
      <c r="D23" s="145">
        <f>SUM(D20:D22)</f>
        <v>0</v>
      </c>
      <c r="E23" s="145"/>
      <c r="F23" s="146">
        <f>SUM(F19:F22)</f>
        <v>0</v>
      </c>
      <c r="H23" s="475"/>
      <c r="I23" s="476"/>
      <c r="J23" s="476"/>
      <c r="K23" s="476"/>
      <c r="L23" s="476"/>
      <c r="M23" s="477"/>
    </row>
    <row r="24" spans="2:13" ht="26.25" customHeight="1" thickBot="1" x14ac:dyDescent="0.25">
      <c r="B24" s="357" t="s">
        <v>25</v>
      </c>
      <c r="C24" s="358"/>
      <c r="D24" s="359">
        <f>+D16+D23</f>
        <v>0.70000000000000007</v>
      </c>
      <c r="E24" s="359"/>
      <c r="F24" s="360">
        <f>+F16+F23</f>
        <v>14</v>
      </c>
      <c r="H24" s="475"/>
      <c r="I24" s="476"/>
      <c r="J24" s="476"/>
      <c r="K24" s="476"/>
      <c r="L24" s="476"/>
      <c r="M24" s="477"/>
    </row>
    <row r="25" spans="2:13" ht="9" customHeight="1" thickBot="1" x14ac:dyDescent="0.35">
      <c r="B25" s="49"/>
      <c r="C25" s="32"/>
      <c r="D25" s="50"/>
      <c r="E25" s="50"/>
      <c r="F25" s="51"/>
      <c r="H25" s="475"/>
      <c r="I25" s="476"/>
      <c r="J25" s="476"/>
      <c r="K25" s="476"/>
      <c r="L25" s="476"/>
      <c r="M25" s="477"/>
    </row>
    <row r="26" spans="2:13" ht="30" customHeight="1" thickBot="1" x14ac:dyDescent="0.25">
      <c r="B26" s="147" t="s">
        <v>26</v>
      </c>
      <c r="C26" s="148"/>
      <c r="D26" s="149">
        <f>+D7-D24</f>
        <v>224.3</v>
      </c>
      <c r="E26" s="149"/>
      <c r="F26" s="150">
        <f>+F7-F24</f>
        <v>4486</v>
      </c>
      <c r="H26" s="475"/>
      <c r="I26" s="476"/>
      <c r="J26" s="476"/>
      <c r="K26" s="476"/>
      <c r="L26" s="476"/>
      <c r="M26" s="477"/>
    </row>
    <row r="27" spans="2:13" ht="27" customHeight="1" thickBot="1" x14ac:dyDescent="0.25">
      <c r="B27" s="147" t="s">
        <v>22</v>
      </c>
      <c r="C27" s="148"/>
      <c r="D27" s="496">
        <f>+D26/D4</f>
        <v>2.2430000000000003</v>
      </c>
      <c r="E27" s="497"/>
      <c r="F27" s="498"/>
      <c r="G27" s="295">
        <v>1.893</v>
      </c>
      <c r="H27" s="478"/>
      <c r="I27" s="479"/>
      <c r="J27" s="479"/>
      <c r="K27" s="479"/>
      <c r="L27" s="479"/>
      <c r="M27" s="480"/>
    </row>
    <row r="28" spans="2:13" ht="12.75" customHeight="1" x14ac:dyDescent="0.2">
      <c r="H28" s="323"/>
      <c r="I28" s="323"/>
      <c r="J28" s="323"/>
      <c r="K28" s="323"/>
      <c r="L28" s="323"/>
      <c r="M28" s="323"/>
    </row>
    <row r="29" spans="2:13" ht="12.75" customHeight="1" x14ac:dyDescent="0.2">
      <c r="H29" s="323"/>
      <c r="I29" s="323"/>
      <c r="J29" s="323"/>
      <c r="K29" s="323"/>
      <c r="L29" s="323"/>
      <c r="M29" s="323"/>
    </row>
    <row r="30" spans="2:13" ht="12.75" customHeight="1" x14ac:dyDescent="0.2">
      <c r="H30" s="323"/>
      <c r="I30" s="323"/>
      <c r="J30" s="323"/>
      <c r="K30" s="323"/>
      <c r="L30" s="323"/>
      <c r="M30" s="323"/>
    </row>
  </sheetData>
  <mergeCells count="6">
    <mergeCell ref="H19:M27"/>
    <mergeCell ref="H2:M6"/>
    <mergeCell ref="B2:F2"/>
    <mergeCell ref="D20:D21"/>
    <mergeCell ref="F20:F21"/>
    <mergeCell ref="D27:F27"/>
  </mergeCells>
  <pageMargins left="0.7" right="0.7" top="0.75" bottom="0.75" header="0.3" footer="0.3"/>
  <ignoredErrors>
    <ignoredError sqref="D6"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AB25F-E035-472F-8EC8-116E50D4D949}">
  <dimension ref="B1:H24"/>
  <sheetViews>
    <sheetView showGridLines="0" workbookViewId="0">
      <selection activeCell="J14" sqref="J14"/>
    </sheetView>
  </sheetViews>
  <sheetFormatPr defaultRowHeight="12.75" x14ac:dyDescent="0.2"/>
  <cols>
    <col min="2" max="2" width="36.5703125" customWidth="1"/>
    <col min="3" max="3" width="23.28515625" customWidth="1"/>
    <col min="4" max="4" width="22" customWidth="1"/>
    <col min="5" max="5" width="0.85546875" customWidth="1"/>
    <col min="6" max="6" width="23" customWidth="1"/>
    <col min="7" max="7" width="3.140625" customWidth="1"/>
    <col min="8" max="8" width="62.42578125" customWidth="1"/>
  </cols>
  <sheetData>
    <row r="1" spans="2:8" ht="13.5" thickBot="1" x14ac:dyDescent="0.25"/>
    <row r="2" spans="2:8" ht="33" customHeight="1" x14ac:dyDescent="0.2">
      <c r="B2" s="499" t="s">
        <v>28</v>
      </c>
      <c r="C2" s="500"/>
      <c r="D2" s="500"/>
      <c r="E2" s="500"/>
      <c r="F2" s="501"/>
      <c r="H2" s="509" t="s">
        <v>78</v>
      </c>
    </row>
    <row r="3" spans="2:8" ht="21" customHeight="1" x14ac:dyDescent="0.3">
      <c r="B3" s="151" t="s">
        <v>27</v>
      </c>
      <c r="C3" s="152"/>
      <c r="D3" s="153" t="s">
        <v>9</v>
      </c>
      <c r="E3" s="153"/>
      <c r="F3" s="154" t="s">
        <v>3</v>
      </c>
      <c r="H3" s="510"/>
    </row>
    <row r="4" spans="2:8" ht="21" thickBot="1" x14ac:dyDescent="0.35">
      <c r="B4" s="155" t="s">
        <v>12</v>
      </c>
      <c r="C4" s="152"/>
      <c r="D4" s="156">
        <f>+'MARKETING ALTERNATIVES'!E6</f>
        <v>100</v>
      </c>
      <c r="E4" s="156"/>
      <c r="F4" s="157">
        <f>+D4*'MARKETING ALTERNATIVES'!E5</f>
        <v>2000</v>
      </c>
      <c r="H4" s="510"/>
    </row>
    <row r="5" spans="2:8" ht="21" thickBot="1" x14ac:dyDescent="0.35">
      <c r="B5" s="155" t="s">
        <v>13</v>
      </c>
      <c r="C5" s="23">
        <v>0</v>
      </c>
      <c r="D5" s="158">
        <f>+C5*D4</f>
        <v>0</v>
      </c>
      <c r="E5" s="158"/>
      <c r="F5" s="157">
        <f>+F4*C5</f>
        <v>0</v>
      </c>
      <c r="H5" s="435"/>
    </row>
    <row r="6" spans="2:8" ht="27" customHeight="1" thickBot="1" x14ac:dyDescent="0.25">
      <c r="B6" s="361" t="s">
        <v>14</v>
      </c>
      <c r="C6" s="362"/>
      <c r="D6" s="363">
        <f>+D4-D5</f>
        <v>100</v>
      </c>
      <c r="E6" s="363"/>
      <c r="F6" s="364">
        <f>+F4-F5</f>
        <v>2000</v>
      </c>
      <c r="H6" s="457"/>
    </row>
    <row r="7" spans="2:8" ht="21.75" customHeight="1" x14ac:dyDescent="0.3">
      <c r="B7" s="159" t="s">
        <v>23</v>
      </c>
      <c r="C7" s="160">
        <f>+'MARKETING ALTERNATIVES'!E13</f>
        <v>3</v>
      </c>
      <c r="D7" s="161">
        <f>+C7*D6</f>
        <v>300</v>
      </c>
      <c r="E7" s="161"/>
      <c r="F7" s="162">
        <f>+D7*'MARKETING ALTERNATIVES'!E5</f>
        <v>6000</v>
      </c>
    </row>
    <row r="8" spans="2:8" ht="20.25" x14ac:dyDescent="0.3">
      <c r="B8" s="163"/>
      <c r="C8" s="164"/>
      <c r="D8" s="164"/>
      <c r="E8" s="164"/>
      <c r="F8" s="165">
        <v>0</v>
      </c>
    </row>
    <row r="9" spans="2:8" ht="20.25" customHeight="1" thickBot="1" x14ac:dyDescent="0.35">
      <c r="B9" s="166" t="s">
        <v>11</v>
      </c>
      <c r="C9" s="164"/>
      <c r="D9" s="153" t="s">
        <v>9</v>
      </c>
      <c r="E9" s="167"/>
      <c r="F9" s="154" t="s">
        <v>3</v>
      </c>
    </row>
    <row r="10" spans="2:8" ht="21" thickBot="1" x14ac:dyDescent="0.35">
      <c r="B10" s="168" t="s">
        <v>2</v>
      </c>
      <c r="C10" s="54">
        <v>7.0000000000000001E-3</v>
      </c>
      <c r="D10" s="164">
        <f>+C10*D6</f>
        <v>0.70000000000000007</v>
      </c>
      <c r="E10" s="164"/>
      <c r="F10" s="165">
        <f>+C10*F6</f>
        <v>14</v>
      </c>
    </row>
    <row r="11" spans="2:8" ht="21" thickBot="1" x14ac:dyDescent="0.35">
      <c r="B11" s="168" t="s">
        <v>5</v>
      </c>
      <c r="C11" s="36">
        <v>0.42</v>
      </c>
      <c r="D11" s="164">
        <f>+C11</f>
        <v>0.42</v>
      </c>
      <c r="E11" s="164"/>
      <c r="F11" s="169">
        <f>+D11*'MARKETING ALTERNATIVES'!E5</f>
        <v>8.4</v>
      </c>
    </row>
    <row r="12" spans="2:8" ht="24.75" customHeight="1" thickBot="1" x14ac:dyDescent="0.25">
      <c r="B12" s="365" t="s">
        <v>10</v>
      </c>
      <c r="C12" s="329">
        <v>0</v>
      </c>
      <c r="D12" s="366">
        <f>+C12</f>
        <v>0</v>
      </c>
      <c r="E12" s="366"/>
      <c r="F12" s="367">
        <f>+D12*'MARKETING ALTERNATIVES'!E5</f>
        <v>0</v>
      </c>
    </row>
    <row r="13" spans="2:8" ht="20.25" x14ac:dyDescent="0.3">
      <c r="B13" s="159" t="s">
        <v>15</v>
      </c>
      <c r="C13" s="298"/>
      <c r="D13" s="161">
        <f>SUM(D10:D12)</f>
        <v>1.1200000000000001</v>
      </c>
      <c r="E13" s="161"/>
      <c r="F13" s="170">
        <f>SUM(F10:F12)</f>
        <v>22.4</v>
      </c>
    </row>
    <row r="14" spans="2:8" ht="20.25" x14ac:dyDescent="0.3">
      <c r="B14" s="171"/>
      <c r="C14" s="152"/>
      <c r="D14" s="172"/>
      <c r="E14" s="172"/>
      <c r="F14" s="173"/>
    </row>
    <row r="15" spans="2:8" ht="24" customHeight="1" thickBot="1" x14ac:dyDescent="0.35">
      <c r="B15" s="151" t="s">
        <v>16</v>
      </c>
      <c r="C15" s="152"/>
      <c r="D15" s="153" t="s">
        <v>9</v>
      </c>
      <c r="E15" s="153"/>
      <c r="F15" s="154" t="s">
        <v>3</v>
      </c>
    </row>
    <row r="16" spans="2:8" ht="21" thickBot="1" x14ac:dyDescent="0.35">
      <c r="B16" s="155" t="s">
        <v>62</v>
      </c>
      <c r="C16" s="179">
        <v>30</v>
      </c>
      <c r="D16" s="502">
        <f>+F16/'MARKETING ALTERNATIVES'!E5</f>
        <v>0.97499999999999998</v>
      </c>
      <c r="E16" s="164"/>
      <c r="F16" s="504">
        <f>+C16*C17</f>
        <v>19.5</v>
      </c>
    </row>
    <row r="17" spans="2:8" ht="21" thickBot="1" x14ac:dyDescent="0.35">
      <c r="B17" s="155" t="s">
        <v>19</v>
      </c>
      <c r="C17" s="54">
        <v>0.65</v>
      </c>
      <c r="D17" s="503"/>
      <c r="E17" s="164"/>
      <c r="F17" s="505"/>
    </row>
    <row r="18" spans="2:8" ht="21" thickBot="1" x14ac:dyDescent="0.35">
      <c r="B18" s="155" t="s">
        <v>63</v>
      </c>
      <c r="C18" s="41">
        <v>0</v>
      </c>
      <c r="D18" s="164">
        <f>+C18</f>
        <v>0</v>
      </c>
      <c r="E18" s="164"/>
      <c r="F18" s="174"/>
    </row>
    <row r="19" spans="2:8" ht="24" customHeight="1" thickBot="1" x14ac:dyDescent="0.25">
      <c r="B19" s="361" t="s">
        <v>21</v>
      </c>
      <c r="C19" s="329">
        <v>0</v>
      </c>
      <c r="D19" s="368">
        <f>+C19/'MARKETING ALTERNATIVES'!E5</f>
        <v>0</v>
      </c>
      <c r="E19" s="368"/>
      <c r="F19" s="369">
        <f>+C19</f>
        <v>0</v>
      </c>
    </row>
    <row r="20" spans="2:8" ht="25.5" customHeight="1" x14ac:dyDescent="0.2">
      <c r="B20" s="370" t="s">
        <v>24</v>
      </c>
      <c r="C20" s="371"/>
      <c r="D20" s="372">
        <f>SUM(D16:D19)</f>
        <v>0.97499999999999998</v>
      </c>
      <c r="E20" s="372"/>
      <c r="F20" s="373">
        <f>SUM(F16:F19)</f>
        <v>19.5</v>
      </c>
      <c r="H20" s="509" t="s">
        <v>79</v>
      </c>
    </row>
    <row r="21" spans="2:8" ht="26.25" customHeight="1" thickBot="1" x14ac:dyDescent="0.25">
      <c r="B21" s="374" t="s">
        <v>25</v>
      </c>
      <c r="C21" s="375"/>
      <c r="D21" s="376">
        <f>+D13+D20</f>
        <v>2.0950000000000002</v>
      </c>
      <c r="E21" s="376"/>
      <c r="F21" s="377">
        <f>+F13+F20</f>
        <v>41.9</v>
      </c>
      <c r="H21" s="510"/>
    </row>
    <row r="22" spans="2:8" ht="9" customHeight="1" thickBot="1" x14ac:dyDescent="0.35">
      <c r="B22" s="49"/>
      <c r="C22" s="32"/>
      <c r="D22" s="50"/>
      <c r="E22" s="50"/>
      <c r="F22" s="51"/>
      <c r="H22" s="510"/>
    </row>
    <row r="23" spans="2:8" ht="26.25" customHeight="1" thickBot="1" x14ac:dyDescent="0.25">
      <c r="B23" s="175" t="s">
        <v>26</v>
      </c>
      <c r="C23" s="176"/>
      <c r="D23" s="177">
        <f>+D7-D21</f>
        <v>297.90499999999997</v>
      </c>
      <c r="E23" s="177"/>
      <c r="F23" s="178">
        <f>+F7-F21</f>
        <v>5958.1</v>
      </c>
      <c r="H23" s="510"/>
    </row>
    <row r="24" spans="2:8" ht="24" thickBot="1" x14ac:dyDescent="0.25">
      <c r="B24" s="175" t="s">
        <v>22</v>
      </c>
      <c r="C24" s="176"/>
      <c r="D24" s="506">
        <f>+D23/D4</f>
        <v>2.9790499999999995</v>
      </c>
      <c r="E24" s="507"/>
      <c r="F24" s="508"/>
      <c r="G24" s="295">
        <v>2.4693000000000001</v>
      </c>
      <c r="H24" s="410" t="s">
        <v>91</v>
      </c>
    </row>
  </sheetData>
  <mergeCells count="6">
    <mergeCell ref="B2:F2"/>
    <mergeCell ref="D16:D17"/>
    <mergeCell ref="F16:F17"/>
    <mergeCell ref="D24:F24"/>
    <mergeCell ref="H2:H6"/>
    <mergeCell ref="H20:H23"/>
  </mergeCells>
  <hyperlinks>
    <hyperlink ref="H24" r:id="rId1" xr:uid="{B441300B-629E-429B-84BA-EE4C9A8B3CE9}"/>
  </hyperlinks>
  <pageMargins left="0.7" right="0.7" top="0.75" bottom="0.75" header="0.3" footer="0.3"/>
  <ignoredErrors>
    <ignoredError sqref="D18"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25A59-52B0-43F7-851B-84A232F9C324}">
  <dimension ref="B1:H28"/>
  <sheetViews>
    <sheetView showGridLines="0" workbookViewId="0">
      <selection activeCell="C22" sqref="C22"/>
    </sheetView>
  </sheetViews>
  <sheetFormatPr defaultRowHeight="12.75" x14ac:dyDescent="0.2"/>
  <cols>
    <col min="2" max="2" width="32.85546875" customWidth="1"/>
    <col min="3" max="3" width="23.28515625" customWidth="1"/>
    <col min="4" max="4" width="22" customWidth="1"/>
    <col min="5" max="5" width="0.85546875" customWidth="1"/>
    <col min="6" max="6" width="23" customWidth="1"/>
    <col min="7" max="7" width="2.85546875" customWidth="1"/>
    <col min="8" max="8" width="43" customWidth="1"/>
  </cols>
  <sheetData>
    <row r="1" spans="2:8" ht="13.5" thickBot="1" x14ac:dyDescent="0.25"/>
    <row r="2" spans="2:8" ht="33" customHeight="1" x14ac:dyDescent="0.2">
      <c r="B2" s="511" t="s">
        <v>33</v>
      </c>
      <c r="C2" s="512"/>
      <c r="D2" s="512"/>
      <c r="E2" s="512"/>
      <c r="F2" s="513"/>
      <c r="H2" s="521" t="s">
        <v>61</v>
      </c>
    </row>
    <row r="3" spans="2:8" ht="21" customHeight="1" x14ac:dyDescent="0.3">
      <c r="B3" s="255" t="s">
        <v>27</v>
      </c>
      <c r="C3" s="256"/>
      <c r="D3" s="257" t="s">
        <v>9</v>
      </c>
      <c r="E3" s="257"/>
      <c r="F3" s="258" t="s">
        <v>3</v>
      </c>
      <c r="H3" s="522"/>
    </row>
    <row r="4" spans="2:8" ht="21" thickBot="1" x14ac:dyDescent="0.35">
      <c r="B4" s="259" t="s">
        <v>12</v>
      </c>
      <c r="C4" s="256"/>
      <c r="D4" s="260">
        <f>+'MARKETING ALTERNATIVES'!E6</f>
        <v>100</v>
      </c>
      <c r="E4" s="260"/>
      <c r="F4" s="261">
        <f>+D4*'MARKETING ALTERNATIVES'!E5</f>
        <v>2000</v>
      </c>
      <c r="H4" s="523"/>
    </row>
    <row r="5" spans="2:8" ht="21" thickBot="1" x14ac:dyDescent="0.35">
      <c r="B5" s="259" t="s">
        <v>35</v>
      </c>
      <c r="C5" s="23">
        <v>0.52</v>
      </c>
      <c r="D5" s="262"/>
      <c r="E5" s="262"/>
      <c r="F5" s="261"/>
    </row>
    <row r="6" spans="2:8" ht="20.25" x14ac:dyDescent="0.3">
      <c r="B6" s="259" t="s">
        <v>14</v>
      </c>
      <c r="C6" s="256"/>
      <c r="D6" s="260">
        <f>+C5*'MARKETING ALTERNATIVES'!E6</f>
        <v>52</v>
      </c>
      <c r="E6" s="260"/>
      <c r="F6" s="261">
        <f>+F4-F5</f>
        <v>2000</v>
      </c>
    </row>
    <row r="7" spans="2:8" ht="21.75" customHeight="1" x14ac:dyDescent="0.3">
      <c r="B7" s="263" t="s">
        <v>23</v>
      </c>
      <c r="C7" s="264">
        <f>+'MARKETING ALTERNATIVES'!E14</f>
        <v>5</v>
      </c>
      <c r="D7" s="265">
        <f>+C7*D6</f>
        <v>260</v>
      </c>
      <c r="E7" s="265"/>
      <c r="F7" s="266">
        <f>+D7*'MARKETING ALTERNATIVES'!E5</f>
        <v>5200</v>
      </c>
    </row>
    <row r="8" spans="2:8" ht="20.25" x14ac:dyDescent="0.3">
      <c r="B8" s="267"/>
      <c r="C8" s="268"/>
      <c r="D8" s="268"/>
      <c r="E8" s="268"/>
      <c r="F8" s="269">
        <v>0</v>
      </c>
    </row>
    <row r="9" spans="2:8" ht="20.25" customHeight="1" thickBot="1" x14ac:dyDescent="0.35">
      <c r="B9" s="270" t="s">
        <v>11</v>
      </c>
      <c r="C9" s="268"/>
      <c r="D9" s="257" t="s">
        <v>9</v>
      </c>
      <c r="E9" s="271"/>
      <c r="F9" s="258" t="s">
        <v>3</v>
      </c>
    </row>
    <row r="10" spans="2:8" ht="21" thickBot="1" x14ac:dyDescent="0.35">
      <c r="B10" s="272" t="s">
        <v>8</v>
      </c>
      <c r="C10" s="31">
        <v>0</v>
      </c>
      <c r="D10" s="268">
        <f>+C10</f>
        <v>0</v>
      </c>
      <c r="E10" s="268"/>
      <c r="F10" s="273">
        <f>+D10*'MARKETING ALTERNATIVES'!E5</f>
        <v>0</v>
      </c>
    </row>
    <row r="11" spans="2:8" ht="21" thickBot="1" x14ac:dyDescent="0.35">
      <c r="B11" s="272" t="s">
        <v>0</v>
      </c>
      <c r="C11" s="31">
        <v>0</v>
      </c>
      <c r="D11" s="274">
        <f>+C11</f>
        <v>0</v>
      </c>
      <c r="E11" s="274"/>
      <c r="F11" s="273">
        <f>+D11*'MARKETING ALTERNATIVES'!E5</f>
        <v>0</v>
      </c>
    </row>
    <row r="12" spans="2:8" ht="21" thickBot="1" x14ac:dyDescent="0.35">
      <c r="B12" s="272" t="s">
        <v>1</v>
      </c>
      <c r="C12" s="31">
        <v>0</v>
      </c>
      <c r="D12" s="268">
        <f>+C12</f>
        <v>0</v>
      </c>
      <c r="E12" s="275"/>
      <c r="F12" s="273">
        <f>+D12*'MARKETING ALTERNATIVES'!E5</f>
        <v>0</v>
      </c>
    </row>
    <row r="13" spans="2:8" ht="21" thickBot="1" x14ac:dyDescent="0.35">
      <c r="B13" s="272" t="s">
        <v>2</v>
      </c>
      <c r="C13" s="54">
        <v>7.0000000000000001E-3</v>
      </c>
      <c r="D13" s="268">
        <f>+C13*D6</f>
        <v>0.36399999999999999</v>
      </c>
      <c r="E13" s="268"/>
      <c r="F13" s="269">
        <f>+C13*F6</f>
        <v>14</v>
      </c>
    </row>
    <row r="14" spans="2:8" ht="21" thickBot="1" x14ac:dyDescent="0.35">
      <c r="B14" s="272" t="s">
        <v>5</v>
      </c>
      <c r="C14" s="36">
        <v>0.42</v>
      </c>
      <c r="D14" s="268">
        <f>+C14</f>
        <v>0.42</v>
      </c>
      <c r="E14" s="268"/>
      <c r="F14" s="273">
        <f>+D14*'MARKETING ALTERNATIVES'!E5</f>
        <v>8.4</v>
      </c>
    </row>
    <row r="15" spans="2:8" ht="21" thickBot="1" x14ac:dyDescent="0.35">
      <c r="B15" s="272" t="s">
        <v>10</v>
      </c>
      <c r="C15" s="31">
        <v>0</v>
      </c>
      <c r="D15" s="276">
        <f>+C15</f>
        <v>0</v>
      </c>
      <c r="E15" s="276"/>
      <c r="F15" s="277">
        <f>+D15*'MARKETING ALTERNATIVES'!E5</f>
        <v>0</v>
      </c>
    </row>
    <row r="16" spans="2:8" ht="21" thickBot="1" x14ac:dyDescent="0.35">
      <c r="B16" s="263" t="s">
        <v>15</v>
      </c>
      <c r="C16" s="302"/>
      <c r="D16" s="265">
        <f>SUM(D10:D15)</f>
        <v>0.78400000000000003</v>
      </c>
      <c r="E16" s="265"/>
      <c r="F16" s="278">
        <f>SUM(F10:F15)</f>
        <v>22.4</v>
      </c>
    </row>
    <row r="17" spans="2:8" ht="20.25" x14ac:dyDescent="0.3">
      <c r="B17" s="279"/>
      <c r="C17" s="256"/>
      <c r="D17" s="280"/>
      <c r="E17" s="280"/>
      <c r="F17" s="281"/>
      <c r="H17" s="521" t="s">
        <v>92</v>
      </c>
    </row>
    <row r="18" spans="2:8" ht="24" customHeight="1" thickBot="1" x14ac:dyDescent="0.35">
      <c r="B18" s="255" t="s">
        <v>16</v>
      </c>
      <c r="C18" s="256"/>
      <c r="D18" s="257" t="s">
        <v>9</v>
      </c>
      <c r="E18" s="257"/>
      <c r="F18" s="258" t="s">
        <v>3</v>
      </c>
      <c r="H18" s="522"/>
    </row>
    <row r="19" spans="2:8" ht="21" thickBot="1" x14ac:dyDescent="0.35">
      <c r="B19" s="259" t="s">
        <v>62</v>
      </c>
      <c r="C19" s="179">
        <v>30</v>
      </c>
      <c r="D19" s="514">
        <f>+F19/'MARKETING ALTERNATIVES'!E5</f>
        <v>0.97499999999999998</v>
      </c>
      <c r="E19" s="268"/>
      <c r="F19" s="516">
        <f>+C19*C20</f>
        <v>19.5</v>
      </c>
      <c r="H19" s="522"/>
    </row>
    <row r="20" spans="2:8" ht="21" thickBot="1" x14ac:dyDescent="0.35">
      <c r="B20" s="259" t="s">
        <v>19</v>
      </c>
      <c r="C20" s="54">
        <v>0.65</v>
      </c>
      <c r="D20" s="515"/>
      <c r="E20" s="268"/>
      <c r="F20" s="517"/>
      <c r="H20" s="522"/>
    </row>
    <row r="21" spans="2:8" ht="21" thickBot="1" x14ac:dyDescent="0.35">
      <c r="B21" s="259" t="s">
        <v>29</v>
      </c>
      <c r="C21" s="41">
        <v>30</v>
      </c>
      <c r="D21" s="268">
        <f>+C21</f>
        <v>30</v>
      </c>
      <c r="E21" s="268"/>
      <c r="F21" s="282"/>
      <c r="H21" s="522"/>
    </row>
    <row r="22" spans="2:8" ht="21" thickBot="1" x14ac:dyDescent="0.35">
      <c r="B22" s="259" t="s">
        <v>21</v>
      </c>
      <c r="C22" s="31">
        <v>0</v>
      </c>
      <c r="D22" s="268">
        <f>+C22/'MARKETING ALTERNATIVES'!E5</f>
        <v>0</v>
      </c>
      <c r="E22" s="268"/>
      <c r="F22" s="273">
        <f>+C22</f>
        <v>0</v>
      </c>
      <c r="H22" s="435"/>
    </row>
    <row r="23" spans="2:8" ht="21" thickBot="1" x14ac:dyDescent="0.35">
      <c r="B23" s="263" t="s">
        <v>24</v>
      </c>
      <c r="C23" s="301"/>
      <c r="D23" s="283">
        <f>SUM(D19:D22)</f>
        <v>30.975000000000001</v>
      </c>
      <c r="E23" s="283"/>
      <c r="F23" s="284">
        <f>SUM(F19:F22)</f>
        <v>19.5</v>
      </c>
      <c r="H23" s="457"/>
    </row>
    <row r="24" spans="2:8" ht="26.25" customHeight="1" thickBot="1" x14ac:dyDescent="0.35">
      <c r="B24" s="285" t="s">
        <v>25</v>
      </c>
      <c r="C24" s="286"/>
      <c r="D24" s="287">
        <f>+D16+D23</f>
        <v>31.759</v>
      </c>
      <c r="E24" s="287"/>
      <c r="F24" s="288">
        <f>+F16+F23</f>
        <v>41.9</v>
      </c>
    </row>
    <row r="25" spans="2:8" ht="9" customHeight="1" thickBot="1" x14ac:dyDescent="0.35">
      <c r="B25" s="49"/>
      <c r="C25" s="32"/>
      <c r="D25" s="50"/>
      <c r="E25" s="50"/>
      <c r="F25" s="51"/>
    </row>
    <row r="26" spans="2:8" ht="30" customHeight="1" thickBot="1" x14ac:dyDescent="0.25">
      <c r="B26" s="289" t="s">
        <v>26</v>
      </c>
      <c r="C26" s="290"/>
      <c r="D26" s="291">
        <f>+D7-D24</f>
        <v>228.24099999999999</v>
      </c>
      <c r="E26" s="291"/>
      <c r="F26" s="292">
        <f>+F7-F24</f>
        <v>5158.1000000000004</v>
      </c>
    </row>
    <row r="27" spans="2:8" ht="27" customHeight="1" thickBot="1" x14ac:dyDescent="0.25">
      <c r="B27" s="289" t="s">
        <v>22</v>
      </c>
      <c r="C27" s="290"/>
      <c r="D27" s="518">
        <f>+D26/D4</f>
        <v>2.28241</v>
      </c>
      <c r="E27" s="519"/>
      <c r="F27" s="520"/>
      <c r="G27" s="295">
        <v>2.0726599999999999</v>
      </c>
    </row>
    <row r="28" spans="2:8" x14ac:dyDescent="0.2">
      <c r="B28" s="5"/>
      <c r="C28" s="5"/>
      <c r="D28" s="5"/>
      <c r="E28" s="5"/>
      <c r="F28" s="5"/>
    </row>
  </sheetData>
  <mergeCells count="6">
    <mergeCell ref="B2:F2"/>
    <mergeCell ref="D19:D20"/>
    <mergeCell ref="F19:F20"/>
    <mergeCell ref="D27:F27"/>
    <mergeCell ref="H2:H4"/>
    <mergeCell ref="H17:H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A9E1B-F184-4A35-8599-08B2C51C7A28}">
  <dimension ref="B1:I27"/>
  <sheetViews>
    <sheetView showGridLines="0" workbookViewId="0">
      <selection activeCell="L9" sqref="L9"/>
    </sheetView>
  </sheetViews>
  <sheetFormatPr defaultRowHeight="12.75" x14ac:dyDescent="0.2"/>
  <cols>
    <col min="2" max="2" width="32.85546875" customWidth="1"/>
    <col min="3" max="3" width="23.28515625" customWidth="1"/>
    <col min="4" max="4" width="22" customWidth="1"/>
    <col min="5" max="5" width="0.85546875" customWidth="1"/>
    <col min="6" max="6" width="23" customWidth="1"/>
    <col min="7" max="7" width="2.7109375" customWidth="1"/>
    <col min="8" max="8" width="53.140625" customWidth="1"/>
  </cols>
  <sheetData>
    <row r="1" spans="2:8" ht="13.5" thickBot="1" x14ac:dyDescent="0.25"/>
    <row r="2" spans="2:8" ht="33" customHeight="1" x14ac:dyDescent="0.2">
      <c r="B2" s="524" t="s">
        <v>80</v>
      </c>
      <c r="C2" s="525"/>
      <c r="D2" s="525"/>
      <c r="E2" s="525"/>
      <c r="F2" s="526"/>
      <c r="H2" s="534" t="s">
        <v>83</v>
      </c>
    </row>
    <row r="3" spans="2:8" ht="21" customHeight="1" x14ac:dyDescent="0.3">
      <c r="B3" s="181" t="s">
        <v>27</v>
      </c>
      <c r="C3" s="182"/>
      <c r="D3" s="183" t="s">
        <v>9</v>
      </c>
      <c r="E3" s="183"/>
      <c r="F3" s="184" t="s">
        <v>3</v>
      </c>
      <c r="H3" s="535"/>
    </row>
    <row r="4" spans="2:8" ht="21" thickBot="1" x14ac:dyDescent="0.35">
      <c r="B4" s="185" t="s">
        <v>12</v>
      </c>
      <c r="C4" s="182"/>
      <c r="D4" s="186">
        <f>+'MARKETING ALTERNATIVES'!E6</f>
        <v>100</v>
      </c>
      <c r="E4" s="186"/>
      <c r="F4" s="187">
        <f>+D4*'MARKETING ALTERNATIVES'!E5</f>
        <v>2000</v>
      </c>
      <c r="H4" s="535"/>
    </row>
    <row r="5" spans="2:8" ht="21" thickBot="1" x14ac:dyDescent="0.35">
      <c r="B5" s="185" t="s">
        <v>30</v>
      </c>
      <c r="C5" s="23">
        <v>0.52</v>
      </c>
      <c r="D5" s="188"/>
      <c r="E5" s="188"/>
      <c r="F5" s="187"/>
      <c r="H5" s="457"/>
    </row>
    <row r="6" spans="2:8" ht="20.25" x14ac:dyDescent="0.3">
      <c r="B6" s="185" t="s">
        <v>14</v>
      </c>
      <c r="C6" s="182"/>
      <c r="D6" s="186">
        <f>+D4*C5</f>
        <v>52</v>
      </c>
      <c r="E6" s="186"/>
      <c r="F6" s="187">
        <f>+D6*'MARKETING ALTERNATIVES'!E6</f>
        <v>5200</v>
      </c>
    </row>
    <row r="7" spans="2:8" ht="20.25" x14ac:dyDescent="0.3">
      <c r="B7" s="185" t="s">
        <v>39</v>
      </c>
      <c r="C7" s="182"/>
      <c r="D7" s="194">
        <v>3</v>
      </c>
      <c r="E7" s="186"/>
      <c r="F7" s="195">
        <f>+D7*'MARKETING ALTERNATIVES'!E5</f>
        <v>60</v>
      </c>
    </row>
    <row r="8" spans="2:8" ht="21.75" customHeight="1" x14ac:dyDescent="0.3">
      <c r="B8" s="189" t="s">
        <v>23</v>
      </c>
      <c r="C8" s="190">
        <f>+'MARKETING ALTERNATIVES'!E15</f>
        <v>4.5</v>
      </c>
      <c r="D8" s="191">
        <f>+(D6*'MARKETING ALTERNATIVES'!E15)+D7</f>
        <v>237</v>
      </c>
      <c r="E8" s="191"/>
      <c r="F8" s="192">
        <f>+D8*'MARKETING ALTERNATIVES'!E5</f>
        <v>4740</v>
      </c>
    </row>
    <row r="9" spans="2:8" ht="20.25" x14ac:dyDescent="0.3">
      <c r="B9" s="193"/>
      <c r="C9" s="194"/>
      <c r="D9" s="194"/>
      <c r="E9" s="194"/>
      <c r="F9" s="195">
        <v>0</v>
      </c>
    </row>
    <row r="10" spans="2:8" ht="20.25" customHeight="1" thickBot="1" x14ac:dyDescent="0.35">
      <c r="B10" s="196" t="s">
        <v>11</v>
      </c>
      <c r="C10" s="194"/>
      <c r="D10" s="183" t="s">
        <v>9</v>
      </c>
      <c r="E10" s="197"/>
      <c r="F10" s="184" t="s">
        <v>3</v>
      </c>
    </row>
    <row r="11" spans="2:8" ht="21" thickBot="1" x14ac:dyDescent="0.35">
      <c r="B11" s="198" t="s">
        <v>2</v>
      </c>
      <c r="C11" s="54">
        <v>7.0000000000000001E-3</v>
      </c>
      <c r="D11" s="194">
        <f>+C11*D6</f>
        <v>0.36399999999999999</v>
      </c>
      <c r="E11" s="194"/>
      <c r="F11" s="195">
        <f>+C11*F6</f>
        <v>36.4</v>
      </c>
    </row>
    <row r="12" spans="2:8" ht="21" thickBot="1" x14ac:dyDescent="0.35">
      <c r="B12" s="198" t="s">
        <v>5</v>
      </c>
      <c r="C12" s="36">
        <v>0.42</v>
      </c>
      <c r="D12" s="194">
        <v>0</v>
      </c>
      <c r="E12" s="194"/>
      <c r="F12" s="199">
        <f>+D12*'MARKETING ALTERNATIVES'!E5</f>
        <v>0</v>
      </c>
    </row>
    <row r="13" spans="2:8" ht="21" thickBot="1" x14ac:dyDescent="0.35">
      <c r="B13" s="198" t="s">
        <v>10</v>
      </c>
      <c r="C13" s="31">
        <v>0</v>
      </c>
      <c r="D13" s="200">
        <f>+C13</f>
        <v>0</v>
      </c>
      <c r="E13" s="200"/>
      <c r="F13" s="201">
        <f>+D13*'MARKETING ALTERNATIVES'!E5</f>
        <v>0</v>
      </c>
    </row>
    <row r="14" spans="2:8" ht="20.25" x14ac:dyDescent="0.3">
      <c r="B14" s="189" t="s">
        <v>15</v>
      </c>
      <c r="C14" s="303"/>
      <c r="D14" s="191">
        <f>SUM(D11:D13)</f>
        <v>0.36399999999999999</v>
      </c>
      <c r="E14" s="191"/>
      <c r="F14" s="202">
        <f>SUM(F11:F13)</f>
        <v>36.4</v>
      </c>
    </row>
    <row r="15" spans="2:8" ht="20.25" x14ac:dyDescent="0.3">
      <c r="B15" s="203"/>
      <c r="C15" s="182"/>
      <c r="D15" s="204"/>
      <c r="E15" s="204"/>
      <c r="F15" s="205"/>
    </row>
    <row r="16" spans="2:8" ht="24" customHeight="1" thickBot="1" x14ac:dyDescent="0.35">
      <c r="B16" s="181" t="s">
        <v>16</v>
      </c>
      <c r="C16" s="182"/>
      <c r="D16" s="183" t="s">
        <v>9</v>
      </c>
      <c r="E16" s="183"/>
      <c r="F16" s="184" t="s">
        <v>3</v>
      </c>
    </row>
    <row r="17" spans="2:9" ht="21" thickBot="1" x14ac:dyDescent="0.35">
      <c r="B17" s="185" t="s">
        <v>17</v>
      </c>
      <c r="C17" s="31">
        <v>0</v>
      </c>
      <c r="D17" s="194">
        <f>+C17</f>
        <v>0</v>
      </c>
      <c r="E17" s="194"/>
      <c r="F17" s="199">
        <f>+D17*'MARKETING ALTERNATIVES'!E5</f>
        <v>0</v>
      </c>
      <c r="H17" s="534" t="s">
        <v>84</v>
      </c>
    </row>
    <row r="18" spans="2:9" ht="21" thickBot="1" x14ac:dyDescent="0.35">
      <c r="B18" s="185" t="s">
        <v>18</v>
      </c>
      <c r="C18" s="179">
        <v>100</v>
      </c>
      <c r="D18" s="527">
        <f>+F18/'MARKETING ALTERNATIVES'!E5</f>
        <v>3.25</v>
      </c>
      <c r="E18" s="194"/>
      <c r="F18" s="529">
        <f>+C18*C19</f>
        <v>65</v>
      </c>
      <c r="H18" s="535"/>
    </row>
    <row r="19" spans="2:9" ht="21" thickBot="1" x14ac:dyDescent="0.35">
      <c r="B19" s="185" t="s">
        <v>19</v>
      </c>
      <c r="C19" s="54">
        <v>0.65</v>
      </c>
      <c r="D19" s="528"/>
      <c r="E19" s="194"/>
      <c r="F19" s="530"/>
      <c r="H19" s="535"/>
    </row>
    <row r="20" spans="2:9" ht="21" thickBot="1" x14ac:dyDescent="0.35">
      <c r="B20" s="185" t="s">
        <v>20</v>
      </c>
      <c r="C20" s="31">
        <v>0</v>
      </c>
      <c r="D20" s="194">
        <f>+C20/'MARKETING ALTERNATIVES'!E5</f>
        <v>0</v>
      </c>
      <c r="E20" s="194"/>
      <c r="F20" s="206">
        <f>+D20</f>
        <v>0</v>
      </c>
      <c r="H20" s="535"/>
    </row>
    <row r="21" spans="2:9" ht="21" thickBot="1" x14ac:dyDescent="0.35">
      <c r="B21" s="185" t="s">
        <v>29</v>
      </c>
      <c r="C21" s="41">
        <v>0</v>
      </c>
      <c r="D21" s="194">
        <f>+C21</f>
        <v>0</v>
      </c>
      <c r="E21" s="194"/>
      <c r="F21" s="206"/>
      <c r="H21" s="435"/>
    </row>
    <row r="22" spans="2:9" ht="21" thickBot="1" x14ac:dyDescent="0.35">
      <c r="B22" s="185" t="s">
        <v>21</v>
      </c>
      <c r="C22" s="31">
        <v>0</v>
      </c>
      <c r="D22" s="194">
        <f>+C22/'MARKETING ALTERNATIVES'!E5</f>
        <v>0</v>
      </c>
      <c r="E22" s="194"/>
      <c r="F22" s="199">
        <f>+C22</f>
        <v>0</v>
      </c>
      <c r="H22" s="457"/>
    </row>
    <row r="23" spans="2:9" ht="20.25" x14ac:dyDescent="0.3">
      <c r="B23" s="189" t="s">
        <v>24</v>
      </c>
      <c r="C23" s="304"/>
      <c r="D23" s="207">
        <f>SUM(D18:D22)</f>
        <v>3.25</v>
      </c>
      <c r="E23" s="207"/>
      <c r="F23" s="208">
        <f>SUM(F17:F22)</f>
        <v>65</v>
      </c>
    </row>
    <row r="24" spans="2:9" ht="26.25" customHeight="1" thickBot="1" x14ac:dyDescent="0.35">
      <c r="B24" s="209" t="s">
        <v>25</v>
      </c>
      <c r="C24" s="210"/>
      <c r="D24" s="211">
        <f>+D14+D23</f>
        <v>3.6139999999999999</v>
      </c>
      <c r="E24" s="211"/>
      <c r="F24" s="212">
        <f>+F14+F23</f>
        <v>101.4</v>
      </c>
    </row>
    <row r="25" spans="2:9" ht="9" customHeight="1" thickBot="1" x14ac:dyDescent="0.35">
      <c r="B25" s="49"/>
      <c r="C25" s="32"/>
      <c r="D25" s="50"/>
      <c r="E25" s="50"/>
      <c r="F25" s="51"/>
    </row>
    <row r="26" spans="2:9" ht="30" customHeight="1" thickBot="1" x14ac:dyDescent="0.25">
      <c r="B26" s="213" t="s">
        <v>26</v>
      </c>
      <c r="C26" s="214"/>
      <c r="D26" s="215">
        <f>+D8-D24</f>
        <v>233.386</v>
      </c>
      <c r="E26" s="215"/>
      <c r="F26" s="216">
        <f>+F8-F24</f>
        <v>4638.6000000000004</v>
      </c>
    </row>
    <row r="27" spans="2:9" ht="27" customHeight="1" thickBot="1" x14ac:dyDescent="0.25">
      <c r="B27" s="213" t="s">
        <v>31</v>
      </c>
      <c r="C27" s="214"/>
      <c r="D27" s="531">
        <f>+D26/D4</f>
        <v>2.33386</v>
      </c>
      <c r="E27" s="532"/>
      <c r="F27" s="533"/>
      <c r="G27" s="295">
        <v>2.3038599999999998</v>
      </c>
      <c r="H27" s="295"/>
      <c r="I27" s="295"/>
    </row>
  </sheetData>
  <mergeCells count="6">
    <mergeCell ref="B2:F2"/>
    <mergeCell ref="D18:D19"/>
    <mergeCell ref="F18:F19"/>
    <mergeCell ref="D27:F27"/>
    <mergeCell ref="H17:H22"/>
    <mergeCell ref="H2:H5"/>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EC2A8-E40B-4DC8-AB92-541028511093}">
  <dimension ref="B1:H32"/>
  <sheetViews>
    <sheetView showGridLines="0" workbookViewId="0">
      <selection activeCell="F7" sqref="F7"/>
    </sheetView>
  </sheetViews>
  <sheetFormatPr defaultRowHeight="12.75" x14ac:dyDescent="0.2"/>
  <cols>
    <col min="2" max="2" width="35.42578125" customWidth="1"/>
    <col min="3" max="3" width="23.28515625" customWidth="1"/>
    <col min="4" max="4" width="22" customWidth="1"/>
    <col min="5" max="5" width="0.85546875" customWidth="1"/>
    <col min="6" max="6" width="23" customWidth="1"/>
    <col min="7" max="7" width="3" customWidth="1"/>
    <col min="8" max="8" width="50.5703125" customWidth="1"/>
  </cols>
  <sheetData>
    <row r="1" spans="2:8" ht="13.5" thickBot="1" x14ac:dyDescent="0.25"/>
    <row r="2" spans="2:8" ht="33" customHeight="1" x14ac:dyDescent="0.2">
      <c r="B2" s="539" t="s">
        <v>34</v>
      </c>
      <c r="C2" s="540"/>
      <c r="D2" s="540"/>
      <c r="E2" s="540"/>
      <c r="F2" s="541"/>
      <c r="H2" s="536" t="s">
        <v>60</v>
      </c>
    </row>
    <row r="3" spans="2:8" ht="21" customHeight="1" x14ac:dyDescent="0.3">
      <c r="B3" s="217" t="s">
        <v>27</v>
      </c>
      <c r="C3" s="218"/>
      <c r="D3" s="219" t="s">
        <v>9</v>
      </c>
      <c r="E3" s="219"/>
      <c r="F3" s="220" t="s">
        <v>4</v>
      </c>
      <c r="H3" s="537"/>
    </row>
    <row r="4" spans="2:8" ht="21" thickBot="1" x14ac:dyDescent="0.35">
      <c r="B4" s="221" t="s">
        <v>12</v>
      </c>
      <c r="C4" s="218"/>
      <c r="D4" s="222">
        <f>+'MARKETING ALTERNATIVES'!E6</f>
        <v>100</v>
      </c>
      <c r="E4" s="222"/>
      <c r="F4" s="223">
        <f>+D4*'MARKETING ALTERNATIVES'!E5</f>
        <v>2000</v>
      </c>
      <c r="H4" s="538"/>
    </row>
    <row r="5" spans="2:8" ht="21" thickBot="1" x14ac:dyDescent="0.35">
      <c r="B5" s="221" t="s">
        <v>32</v>
      </c>
      <c r="C5" s="23">
        <v>0.35</v>
      </c>
      <c r="D5" s="224"/>
      <c r="E5" s="224"/>
      <c r="F5" s="223"/>
    </row>
    <row r="6" spans="2:8" ht="24" customHeight="1" x14ac:dyDescent="0.2">
      <c r="B6" s="312" t="s">
        <v>14</v>
      </c>
      <c r="C6" s="378"/>
      <c r="D6" s="379">
        <f>+D4*C5</f>
        <v>35</v>
      </c>
      <c r="E6" s="379"/>
      <c r="F6" s="380">
        <f>+D6*'MARKETING ALTERNATIVES'!E6</f>
        <v>3500</v>
      </c>
    </row>
    <row r="7" spans="2:8" ht="21.75" customHeight="1" x14ac:dyDescent="0.3">
      <c r="B7" s="227" t="s">
        <v>23</v>
      </c>
      <c r="C7" s="228">
        <f>+'MARKETING ALTERNATIVES'!E16</f>
        <v>12</v>
      </c>
      <c r="D7" s="229">
        <f>+D6*'MARKETING ALTERNATIVES'!E16</f>
        <v>420</v>
      </c>
      <c r="E7" s="229"/>
      <c r="F7" s="230">
        <f>+D7*'MARKETING ALTERNATIVES'!E5</f>
        <v>8400</v>
      </c>
    </row>
    <row r="8" spans="2:8" ht="20.25" x14ac:dyDescent="0.3">
      <c r="B8" s="231"/>
      <c r="C8" s="225"/>
      <c r="D8" s="225"/>
      <c r="E8" s="225"/>
      <c r="F8" s="226">
        <v>0</v>
      </c>
    </row>
    <row r="9" spans="2:8" ht="20.25" customHeight="1" thickBot="1" x14ac:dyDescent="0.35">
      <c r="B9" s="232" t="s">
        <v>11</v>
      </c>
      <c r="C9" s="225"/>
      <c r="D9" s="219" t="s">
        <v>9</v>
      </c>
      <c r="E9" s="233"/>
      <c r="F9" s="220" t="s">
        <v>4</v>
      </c>
    </row>
    <row r="10" spans="2:8" ht="21" thickBot="1" x14ac:dyDescent="0.35">
      <c r="B10" s="234" t="s">
        <v>2</v>
      </c>
      <c r="C10" s="54">
        <v>7.0000000000000001E-3</v>
      </c>
      <c r="D10" s="225">
        <f>+C10*D4</f>
        <v>0.70000000000000007</v>
      </c>
      <c r="E10" s="225"/>
      <c r="F10" s="226">
        <f>+D10*'MARKETING ALTERNATIVES'!E5</f>
        <v>14.000000000000002</v>
      </c>
    </row>
    <row r="11" spans="2:8" ht="21" thickBot="1" x14ac:dyDescent="0.35">
      <c r="B11" s="234" t="s">
        <v>5</v>
      </c>
      <c r="C11" s="36">
        <v>0.42</v>
      </c>
      <c r="D11" s="225">
        <f>+C11</f>
        <v>0.42</v>
      </c>
      <c r="E11" s="225"/>
      <c r="F11" s="235">
        <f>+D11*'MARKETING ALTERNATIVES'!E5</f>
        <v>8.4</v>
      </c>
    </row>
    <row r="12" spans="2:8" ht="25.5" customHeight="1" thickBot="1" x14ac:dyDescent="0.25">
      <c r="B12" s="381" t="s">
        <v>10</v>
      </c>
      <c r="C12" s="329">
        <v>0</v>
      </c>
      <c r="D12" s="382">
        <f>+C12</f>
        <v>0</v>
      </c>
      <c r="E12" s="382"/>
      <c r="F12" s="383">
        <f>+D12*'MARKETING ALTERNATIVES'!E5</f>
        <v>0</v>
      </c>
    </row>
    <row r="13" spans="2:8" ht="24" customHeight="1" x14ac:dyDescent="0.2">
      <c r="B13" s="384" t="s">
        <v>15</v>
      </c>
      <c r="C13" s="385"/>
      <c r="D13" s="386">
        <f>SUM(D10:D12)</f>
        <v>1.1200000000000001</v>
      </c>
      <c r="E13" s="386"/>
      <c r="F13" s="387">
        <f>SUM(F10:F12)</f>
        <v>22.400000000000002</v>
      </c>
    </row>
    <row r="14" spans="2:8" ht="20.25" x14ac:dyDescent="0.3">
      <c r="B14" s="236"/>
      <c r="C14" s="218"/>
      <c r="D14" s="237"/>
      <c r="E14" s="237"/>
      <c r="F14" s="238"/>
    </row>
    <row r="15" spans="2:8" ht="24" customHeight="1" thickBot="1" x14ac:dyDescent="0.35">
      <c r="B15" s="217" t="s">
        <v>56</v>
      </c>
      <c r="C15" s="218"/>
      <c r="D15" s="219" t="s">
        <v>9</v>
      </c>
      <c r="E15" s="219"/>
      <c r="F15" s="220" t="s">
        <v>4</v>
      </c>
    </row>
    <row r="16" spans="2:8" ht="21" thickBot="1" x14ac:dyDescent="0.35">
      <c r="B16" s="221" t="s">
        <v>51</v>
      </c>
      <c r="C16" s="179">
        <v>100</v>
      </c>
      <c r="D16" s="542">
        <f>+F16/'MARKETING ALTERNATIVES'!E5</f>
        <v>3.25</v>
      </c>
      <c r="E16" s="225"/>
      <c r="F16" s="544">
        <f>+C16*C17</f>
        <v>65</v>
      </c>
    </row>
    <row r="17" spans="2:8" ht="21" thickBot="1" x14ac:dyDescent="0.35">
      <c r="B17" s="221" t="s">
        <v>19</v>
      </c>
      <c r="C17" s="54">
        <v>0.65</v>
      </c>
      <c r="D17" s="543"/>
      <c r="E17" s="225"/>
      <c r="F17" s="545"/>
    </row>
    <row r="18" spans="2:8" ht="21" thickBot="1" x14ac:dyDescent="0.35">
      <c r="B18" s="221" t="s">
        <v>29</v>
      </c>
      <c r="C18" s="41">
        <v>145</v>
      </c>
      <c r="D18" s="225">
        <f>+C18</f>
        <v>145</v>
      </c>
      <c r="E18" s="225"/>
      <c r="F18" s="239">
        <f>+D18*'MARKETING ALTERNATIVES'!$E$5</f>
        <v>2900</v>
      </c>
    </row>
    <row r="19" spans="2:8" ht="21" thickBot="1" x14ac:dyDescent="0.35">
      <c r="B19" s="221" t="s">
        <v>48</v>
      </c>
      <c r="C19" s="311">
        <v>100</v>
      </c>
      <c r="D19" s="225">
        <f>+C19/'MARKETING ALTERNATIVES'!$E$5</f>
        <v>5</v>
      </c>
      <c r="E19" s="225"/>
      <c r="F19" s="235">
        <f>+C19</f>
        <v>100</v>
      </c>
      <c r="H19" s="536" t="s">
        <v>85</v>
      </c>
    </row>
    <row r="20" spans="2:8" ht="21" thickBot="1" x14ac:dyDescent="0.35">
      <c r="B20" s="221" t="s">
        <v>49</v>
      </c>
      <c r="C20" s="41">
        <v>100</v>
      </c>
      <c r="D20" s="225">
        <f>+C20/'MARKETING ALTERNATIVES'!$E$5</f>
        <v>5</v>
      </c>
      <c r="E20" s="225"/>
      <c r="F20" s="235">
        <f>+C20</f>
        <v>100</v>
      </c>
      <c r="H20" s="537"/>
    </row>
    <row r="21" spans="2:8" ht="21" thickBot="1" x14ac:dyDescent="0.35">
      <c r="B21" s="221" t="s">
        <v>55</v>
      </c>
      <c r="C21" s="41">
        <v>100</v>
      </c>
      <c r="D21" s="225">
        <f>+C21/'MARKETING ALTERNATIVES'!E5</f>
        <v>5</v>
      </c>
      <c r="E21" s="225"/>
      <c r="F21" s="235">
        <f>+C21</f>
        <v>100</v>
      </c>
      <c r="H21" s="537"/>
    </row>
    <row r="22" spans="2:8" ht="21" thickBot="1" x14ac:dyDescent="0.35">
      <c r="B22" s="221" t="s">
        <v>50</v>
      </c>
      <c r="C22" s="41">
        <v>100</v>
      </c>
      <c r="D22" s="225">
        <f>+C22/'MARKETING ALTERNATIVES'!$E$5</f>
        <v>5</v>
      </c>
      <c r="E22" s="225"/>
      <c r="F22" s="235">
        <f>+C22</f>
        <v>100</v>
      </c>
      <c r="H22" s="537"/>
    </row>
    <row r="23" spans="2:8" ht="21" thickBot="1" x14ac:dyDescent="0.35">
      <c r="B23" s="221" t="s">
        <v>52</v>
      </c>
      <c r="C23" s="313">
        <v>10</v>
      </c>
      <c r="D23" s="542">
        <f>+F23/'MARKETING ALTERNATIVES'!$E$5</f>
        <v>7.5</v>
      </c>
      <c r="E23" s="225"/>
      <c r="F23" s="544">
        <f>+C23*C24</f>
        <v>150</v>
      </c>
      <c r="H23" s="537"/>
    </row>
    <row r="24" spans="2:8" ht="21" thickBot="1" x14ac:dyDescent="0.35">
      <c r="B24" s="221" t="s">
        <v>53</v>
      </c>
      <c r="C24" s="41">
        <v>15</v>
      </c>
      <c r="D24" s="549"/>
      <c r="E24" s="225"/>
      <c r="F24" s="550"/>
      <c r="H24" s="537"/>
    </row>
    <row r="25" spans="2:8" ht="27.75" customHeight="1" thickBot="1" x14ac:dyDescent="0.25">
      <c r="B25" s="312" t="s">
        <v>54</v>
      </c>
      <c r="C25" s="329">
        <v>0</v>
      </c>
      <c r="D25" s="388">
        <f>+C25/'MARKETING ALTERNATIVES'!E5</f>
        <v>0</v>
      </c>
      <c r="E25" s="388"/>
      <c r="F25" s="389">
        <f>+C25</f>
        <v>0</v>
      </c>
      <c r="H25" s="435"/>
    </row>
    <row r="26" spans="2:8" ht="27.75" customHeight="1" x14ac:dyDescent="0.2">
      <c r="B26" s="384" t="s">
        <v>24</v>
      </c>
      <c r="C26" s="390"/>
      <c r="D26" s="391">
        <f>SUM(D16:D25)</f>
        <v>175.75</v>
      </c>
      <c r="E26" s="391"/>
      <c r="F26" s="392">
        <f>SUM(F16:F25)</f>
        <v>3515</v>
      </c>
      <c r="H26" s="435"/>
    </row>
    <row r="27" spans="2:8" ht="26.25" customHeight="1" thickBot="1" x14ac:dyDescent="0.25">
      <c r="B27" s="393" t="s">
        <v>69</v>
      </c>
      <c r="C27" s="394"/>
      <c r="D27" s="395">
        <f>+D13+D26</f>
        <v>176.87</v>
      </c>
      <c r="E27" s="395"/>
      <c r="F27" s="396">
        <f>+F13+F26</f>
        <v>3537.4</v>
      </c>
      <c r="H27" s="537" t="s">
        <v>86</v>
      </c>
    </row>
    <row r="28" spans="2:8" ht="9" customHeight="1" thickBot="1" x14ac:dyDescent="0.35">
      <c r="B28" s="49"/>
      <c r="C28" s="32"/>
      <c r="D28" s="50"/>
      <c r="E28" s="50"/>
      <c r="F28" s="51"/>
      <c r="H28" s="537"/>
    </row>
    <row r="29" spans="2:8" ht="30" customHeight="1" thickBot="1" x14ac:dyDescent="0.25">
      <c r="B29" s="240" t="s">
        <v>26</v>
      </c>
      <c r="C29" s="241"/>
      <c r="D29" s="242">
        <f>+D7-D27</f>
        <v>243.13</v>
      </c>
      <c r="E29" s="242"/>
      <c r="F29" s="243">
        <f>+F7-F27</f>
        <v>4862.6000000000004</v>
      </c>
      <c r="H29" s="537"/>
    </row>
    <row r="30" spans="2:8" ht="27" customHeight="1" thickBot="1" x14ac:dyDescent="0.25">
      <c r="B30" s="240" t="s">
        <v>31</v>
      </c>
      <c r="C30" s="241"/>
      <c r="D30" s="546">
        <f>+D29/D4</f>
        <v>2.4312999999999998</v>
      </c>
      <c r="E30" s="547"/>
      <c r="F30" s="548"/>
      <c r="G30" s="295">
        <v>2.6780500000000003</v>
      </c>
      <c r="H30" s="457"/>
    </row>
    <row r="32" spans="2:8" x14ac:dyDescent="0.2">
      <c r="F32">
        <v>3.4813000000000001</v>
      </c>
    </row>
  </sheetData>
  <mergeCells count="9">
    <mergeCell ref="H2:H4"/>
    <mergeCell ref="H19:H26"/>
    <mergeCell ref="H27:H30"/>
    <mergeCell ref="B2:F2"/>
    <mergeCell ref="D16:D17"/>
    <mergeCell ref="F16:F17"/>
    <mergeCell ref="D30:F30"/>
    <mergeCell ref="D23:D24"/>
    <mergeCell ref="F23:F24"/>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MARKETING ALTERNATIVES</vt:lpstr>
      <vt:lpstr>On-farm sale</vt:lpstr>
      <vt:lpstr>Local auction</vt:lpstr>
      <vt:lpstr>Regional auction</vt:lpstr>
      <vt:lpstr>Middlemen</vt:lpstr>
      <vt:lpstr>Freezer</vt:lpstr>
      <vt:lpstr>Carcass</vt:lpstr>
      <vt:lpstr>Abattoir</vt:lpstr>
      <vt:lpstr>Meat (cuts)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Schoenian</dc:creator>
  <cp:lastModifiedBy>Susan Schoenian</cp:lastModifiedBy>
  <dcterms:created xsi:type="dcterms:W3CDTF">2004-12-03T04:08:25Z</dcterms:created>
  <dcterms:modified xsi:type="dcterms:W3CDTF">2024-02-16T20:47:59Z</dcterms:modified>
</cp:coreProperties>
</file>