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SmallRuminant\www\spreadsheets\"/>
    </mc:Choice>
  </mc:AlternateContent>
  <bookViews>
    <workbookView xWindow="0" yWindow="0" windowWidth="25200" windowHeight="1197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12" i="1" l="1"/>
  <c r="K12" i="1"/>
  <c r="M12" i="1"/>
  <c r="L12" i="1"/>
  <c r="E40" i="1"/>
  <c r="E16" i="1"/>
  <c r="K16" i="1"/>
  <c r="M16" i="1"/>
  <c r="L16" i="1"/>
  <c r="E89" i="1"/>
  <c r="K89" i="1"/>
  <c r="L89" i="1"/>
  <c r="M89" i="1"/>
  <c r="E35" i="1"/>
  <c r="K35" i="1"/>
  <c r="L35" i="1"/>
  <c r="M35" i="1"/>
  <c r="E41" i="1"/>
  <c r="K41" i="1"/>
  <c r="L41" i="1"/>
  <c r="E17" i="1"/>
  <c r="K17" i="1"/>
  <c r="L17" i="1"/>
  <c r="M17" i="1"/>
  <c r="E98" i="1"/>
  <c r="K98" i="1"/>
  <c r="L98" i="1"/>
  <c r="E97" i="1"/>
  <c r="K97" i="1"/>
  <c r="M97" i="1"/>
  <c r="L97" i="1"/>
  <c r="E96" i="1"/>
  <c r="K96" i="1"/>
  <c r="M96" i="1"/>
  <c r="L96" i="1"/>
  <c r="E91" i="1"/>
  <c r="E90" i="1"/>
  <c r="E88" i="1"/>
  <c r="E87" i="1"/>
  <c r="E86" i="1"/>
  <c r="E85" i="1"/>
  <c r="E84" i="1"/>
  <c r="E83" i="1"/>
  <c r="E82" i="1"/>
  <c r="E81" i="1"/>
  <c r="K100" i="1"/>
  <c r="M100" i="1"/>
  <c r="L100" i="1"/>
  <c r="E99" i="1"/>
  <c r="K99" i="1"/>
  <c r="L99" i="1"/>
  <c r="K92" i="1"/>
  <c r="M92" i="1"/>
  <c r="L92" i="1"/>
  <c r="K91" i="1"/>
  <c r="M91" i="1"/>
  <c r="L91" i="1"/>
  <c r="K90" i="1"/>
  <c r="M90" i="1"/>
  <c r="L90" i="1"/>
  <c r="K88" i="1"/>
  <c r="M88" i="1"/>
  <c r="L88" i="1"/>
  <c r="K87" i="1"/>
  <c r="M87" i="1"/>
  <c r="L87" i="1"/>
  <c r="K86" i="1"/>
  <c r="M86" i="1"/>
  <c r="L86" i="1"/>
  <c r="K85" i="1"/>
  <c r="M85" i="1"/>
  <c r="L85" i="1"/>
  <c r="K84" i="1"/>
  <c r="M84" i="1"/>
  <c r="L84" i="1"/>
  <c r="K83" i="1"/>
  <c r="M83" i="1"/>
  <c r="L83" i="1"/>
  <c r="K82" i="1"/>
  <c r="M82" i="1"/>
  <c r="L82" i="1"/>
  <c r="K81" i="1"/>
  <c r="M81" i="1"/>
  <c r="L81" i="1"/>
  <c r="E80" i="1"/>
  <c r="K80" i="1"/>
  <c r="M80" i="1"/>
  <c r="L80" i="1"/>
  <c r="K76" i="1"/>
  <c r="M76" i="1"/>
  <c r="L76" i="1"/>
  <c r="E75" i="1"/>
  <c r="K75" i="1"/>
  <c r="M75" i="1"/>
  <c r="L75" i="1"/>
  <c r="E74" i="1"/>
  <c r="K74" i="1"/>
  <c r="M74" i="1"/>
  <c r="L74" i="1"/>
  <c r="E73" i="1"/>
  <c r="K73" i="1"/>
  <c r="M73" i="1"/>
  <c r="L73" i="1"/>
  <c r="E72" i="1"/>
  <c r="K72" i="1"/>
  <c r="M72" i="1"/>
  <c r="L72" i="1"/>
  <c r="K68" i="1"/>
  <c r="M68" i="1"/>
  <c r="L68" i="1"/>
  <c r="E67" i="1"/>
  <c r="K67" i="1"/>
  <c r="M67" i="1"/>
  <c r="L67" i="1"/>
  <c r="E66" i="1"/>
  <c r="K66" i="1"/>
  <c r="M66" i="1"/>
  <c r="L66" i="1"/>
  <c r="E65" i="1"/>
  <c r="K65" i="1"/>
  <c r="M65" i="1"/>
  <c r="L65" i="1"/>
  <c r="E64" i="1"/>
  <c r="K64" i="1"/>
  <c r="M64" i="1"/>
  <c r="L64" i="1"/>
  <c r="E63" i="1"/>
  <c r="K63" i="1"/>
  <c r="M63" i="1"/>
  <c r="L63" i="1"/>
  <c r="E62" i="1"/>
  <c r="K62" i="1"/>
  <c r="M62" i="1"/>
  <c r="L62" i="1"/>
  <c r="E61" i="1"/>
  <c r="K61" i="1"/>
  <c r="M61" i="1"/>
  <c r="L61" i="1"/>
  <c r="E60" i="1"/>
  <c r="K60" i="1"/>
  <c r="M60" i="1"/>
  <c r="L60" i="1"/>
  <c r="E59" i="1"/>
  <c r="K59" i="1"/>
  <c r="M59" i="1"/>
  <c r="L59" i="1"/>
  <c r="E58" i="1"/>
  <c r="K58" i="1"/>
  <c r="M58" i="1"/>
  <c r="L58" i="1"/>
  <c r="E57" i="1"/>
  <c r="K57" i="1"/>
  <c r="M57" i="1"/>
  <c r="L57" i="1"/>
  <c r="E56" i="1"/>
  <c r="K56" i="1"/>
  <c r="M56" i="1"/>
  <c r="L56" i="1"/>
  <c r="E55" i="1"/>
  <c r="K55" i="1"/>
  <c r="M55" i="1"/>
  <c r="L55" i="1"/>
  <c r="E54" i="1"/>
  <c r="K54" i="1"/>
  <c r="M54" i="1"/>
  <c r="L54" i="1"/>
  <c r="E53" i="1"/>
  <c r="K53" i="1"/>
  <c r="M53" i="1"/>
  <c r="L53" i="1"/>
  <c r="E52" i="1"/>
  <c r="K52" i="1"/>
  <c r="M52" i="1"/>
  <c r="L52" i="1"/>
  <c r="E51" i="1"/>
  <c r="K51" i="1"/>
  <c r="M51" i="1"/>
  <c r="L51" i="1"/>
  <c r="E50" i="1"/>
  <c r="K50" i="1"/>
  <c r="M50" i="1"/>
  <c r="L50" i="1"/>
  <c r="E49" i="1"/>
  <c r="K49" i="1"/>
  <c r="M49" i="1"/>
  <c r="L49" i="1"/>
  <c r="E48" i="1"/>
  <c r="K48" i="1"/>
  <c r="M48" i="1"/>
  <c r="L48" i="1"/>
  <c r="E47" i="1"/>
  <c r="K47" i="1"/>
  <c r="M47" i="1"/>
  <c r="L47" i="1"/>
  <c r="E46" i="1"/>
  <c r="K46" i="1"/>
  <c r="M46" i="1"/>
  <c r="L46" i="1"/>
  <c r="M42" i="1"/>
  <c r="K42" i="1"/>
  <c r="L42" i="1"/>
  <c r="M40" i="1"/>
  <c r="K40" i="1"/>
  <c r="L40" i="1"/>
  <c r="E39" i="1"/>
  <c r="M39" i="1"/>
  <c r="K39" i="1"/>
  <c r="L39" i="1"/>
  <c r="E38" i="1"/>
  <c r="M38" i="1"/>
  <c r="K38" i="1"/>
  <c r="L38" i="1"/>
  <c r="E37" i="1"/>
  <c r="M37" i="1"/>
  <c r="K37" i="1"/>
  <c r="L37" i="1"/>
  <c r="E36" i="1"/>
  <c r="M36" i="1"/>
  <c r="K36" i="1"/>
  <c r="L36" i="1"/>
  <c r="E34" i="1"/>
  <c r="M34" i="1"/>
  <c r="K34" i="1"/>
  <c r="L34" i="1"/>
  <c r="E33" i="1"/>
  <c r="M33" i="1"/>
  <c r="K33" i="1"/>
  <c r="L33" i="1"/>
  <c r="E32" i="1"/>
  <c r="M32" i="1"/>
  <c r="K32" i="1"/>
  <c r="L32" i="1"/>
  <c r="E31" i="1"/>
  <c r="M31" i="1"/>
  <c r="K31" i="1"/>
  <c r="L31" i="1"/>
  <c r="E30" i="1"/>
  <c r="M30" i="1"/>
  <c r="K30" i="1"/>
  <c r="L30" i="1"/>
  <c r="E29" i="1"/>
  <c r="M29" i="1"/>
  <c r="K29" i="1"/>
  <c r="L29" i="1"/>
  <c r="E28" i="1"/>
  <c r="M28" i="1"/>
  <c r="K28" i="1"/>
  <c r="L28" i="1"/>
  <c r="E27" i="1"/>
  <c r="M27" i="1"/>
  <c r="K27" i="1"/>
  <c r="L27" i="1"/>
  <c r="K23" i="1"/>
  <c r="M23" i="1"/>
  <c r="L23" i="1"/>
  <c r="E22" i="1"/>
  <c r="K22" i="1"/>
  <c r="M22" i="1"/>
  <c r="L22" i="1"/>
  <c r="E21" i="1"/>
  <c r="K21" i="1"/>
  <c r="M21" i="1"/>
  <c r="L21" i="1"/>
  <c r="E20" i="1"/>
  <c r="K20" i="1"/>
  <c r="M20" i="1"/>
  <c r="L20" i="1"/>
  <c r="E19" i="1"/>
  <c r="K19" i="1"/>
  <c r="M19" i="1"/>
  <c r="L19" i="1"/>
  <c r="E18" i="1"/>
  <c r="K18" i="1"/>
  <c r="M18" i="1"/>
  <c r="L18" i="1"/>
  <c r="E15" i="1"/>
  <c r="K15" i="1"/>
  <c r="M15" i="1"/>
  <c r="L15" i="1"/>
  <c r="E14" i="1"/>
  <c r="K14" i="1"/>
  <c r="M14" i="1"/>
  <c r="L14" i="1"/>
  <c r="E13" i="1"/>
  <c r="K13" i="1"/>
  <c r="M13" i="1"/>
  <c r="L13" i="1"/>
  <c r="E11" i="1"/>
  <c r="K11" i="1"/>
  <c r="M11" i="1"/>
  <c r="L11" i="1"/>
  <c r="E10" i="1"/>
  <c r="K10" i="1"/>
  <c r="M10" i="1"/>
  <c r="L10" i="1"/>
</calcChain>
</file>

<file path=xl/sharedStrings.xml><?xml version="1.0" encoding="utf-8"?>
<sst xmlns="http://schemas.openxmlformats.org/spreadsheetml/2006/main" count="236" uniqueCount="109">
  <si>
    <t>Ear Corn</t>
  </si>
  <si>
    <t>Cottonseed Meal</t>
  </si>
  <si>
    <t>Peanut Meal</t>
  </si>
  <si>
    <t>Commercial Supplement</t>
  </si>
  <si>
    <t>Bromegrass Hay</t>
  </si>
  <si>
    <t>Fescue hay, early bloom</t>
  </si>
  <si>
    <t>Fescue hay, mature</t>
  </si>
  <si>
    <t>Grass hay</t>
  </si>
  <si>
    <t>Lespedeza hay</t>
  </si>
  <si>
    <t>Orchardgrass hay</t>
  </si>
  <si>
    <t>Soybean hay</t>
  </si>
  <si>
    <t>Timothy, early bloom</t>
  </si>
  <si>
    <t>Timothy, full bloom</t>
  </si>
  <si>
    <t>Sudangrass hay</t>
  </si>
  <si>
    <t>Oat hay</t>
  </si>
  <si>
    <t>Clover, Red</t>
  </si>
  <si>
    <t>Clover, Ladino</t>
  </si>
  <si>
    <t>Meadow hay</t>
  </si>
  <si>
    <t>Bermuda grass hay</t>
  </si>
  <si>
    <t>Birdsfoot trefoil hay</t>
  </si>
  <si>
    <t>Alfalfa hay, early bloom</t>
  </si>
  <si>
    <t>Alfalfa hay, mid bloom</t>
  </si>
  <si>
    <t>Alfalfa hay, full bloom</t>
  </si>
  <si>
    <t>Alfalfa hay, mature</t>
  </si>
  <si>
    <t>Barley Straw</t>
  </si>
  <si>
    <t>Oat Hulls</t>
  </si>
  <si>
    <t>Soybean Hulls</t>
  </si>
  <si>
    <t>Wheat Straw</t>
  </si>
  <si>
    <t>Vetch Hay</t>
  </si>
  <si>
    <t>Peanut Hulls</t>
  </si>
  <si>
    <t>Wheat Middlings</t>
  </si>
  <si>
    <t>Soybean Meal 44</t>
  </si>
  <si>
    <t>Soybean Meal 49</t>
  </si>
  <si>
    <t>Energy Feeds</t>
  </si>
  <si>
    <t>Protein supplements</t>
  </si>
  <si>
    <t>% P</t>
  </si>
  <si>
    <t>% Ca</t>
  </si>
  <si>
    <t>% TDN</t>
  </si>
  <si>
    <t>% CP</t>
  </si>
  <si>
    <t>% DM</t>
  </si>
  <si>
    <t>Corn Silage</t>
  </si>
  <si>
    <t>Alfalfa Silage</t>
  </si>
  <si>
    <t>Grass Silage</t>
  </si>
  <si>
    <t>Barley grain</t>
  </si>
  <si>
    <t>Corn grain</t>
  </si>
  <si>
    <t>Oat grain</t>
  </si>
  <si>
    <t>Rye grain</t>
  </si>
  <si>
    <t>Whole soybeans</t>
  </si>
  <si>
    <t>Wheat grain</t>
  </si>
  <si>
    <t>Rye grass hay</t>
  </si>
  <si>
    <t>Alfalfa cubes</t>
  </si>
  <si>
    <t>Alfalfa dehydrated</t>
  </si>
  <si>
    <t>Sunflower meal</t>
  </si>
  <si>
    <t>Triticale grain</t>
  </si>
  <si>
    <t>Fish meal</t>
  </si>
  <si>
    <t>Whole cottonseed</t>
  </si>
  <si>
    <t>Comparision of Nutrient Costs for Different Feedstuffs</t>
  </si>
  <si>
    <t>Unit</t>
  </si>
  <si>
    <t>bu</t>
  </si>
  <si>
    <t>ton</t>
  </si>
  <si>
    <t>Price</t>
  </si>
  <si>
    <t>pound</t>
  </si>
  <si>
    <t>cwt</t>
  </si>
  <si>
    <t>Distiller's dried grains</t>
  </si>
  <si>
    <t>Linseed meal</t>
  </si>
  <si>
    <t>Canola meal</t>
  </si>
  <si>
    <t>Hominy feed</t>
  </si>
  <si>
    <t>$ / lb DM</t>
  </si>
  <si>
    <t>$ / lb CP</t>
  </si>
  <si>
    <t>$ / lb TDN</t>
  </si>
  <si>
    <t>Spelt grain</t>
  </si>
  <si>
    <t>Beet pulp, dry</t>
  </si>
  <si>
    <t>Beet pulp, wet</t>
  </si>
  <si>
    <t>Supplements</t>
  </si>
  <si>
    <t>Dicalcium phosphate</t>
  </si>
  <si>
    <t>Kelp</t>
  </si>
  <si>
    <t>By-products</t>
  </si>
  <si>
    <t>Other energy feed</t>
  </si>
  <si>
    <t>Other protein supplement</t>
  </si>
  <si>
    <t>Other by-product</t>
  </si>
  <si>
    <t>Limestone, ground</t>
  </si>
  <si>
    <t>Other supplement</t>
  </si>
  <si>
    <t>Buckwheat grain</t>
  </si>
  <si>
    <t>$ / lb Ca</t>
  </si>
  <si>
    <t>$ / lb P</t>
  </si>
  <si>
    <t>DRY MATTER</t>
  </si>
  <si>
    <t>AS FED</t>
  </si>
  <si>
    <t>Per lb</t>
  </si>
  <si>
    <t>Dry forage</t>
  </si>
  <si>
    <t>Wet forage</t>
  </si>
  <si>
    <t>Other wet forage</t>
  </si>
  <si>
    <t>Other dry forage</t>
  </si>
  <si>
    <t>lb.</t>
  </si>
  <si>
    <t>Corn gluten feed</t>
  </si>
  <si>
    <t>Mineral mix</t>
  </si>
  <si>
    <t>Protein block</t>
  </si>
  <si>
    <t>Nutritional tub</t>
  </si>
  <si>
    <t>lb</t>
  </si>
  <si>
    <t>Hydroponic fodder</t>
  </si>
  <si>
    <t>Wheat bran</t>
  </si>
  <si>
    <t>Urea, 46%</t>
  </si>
  <si>
    <t>Milo (sorghum)</t>
  </si>
  <si>
    <t>Molasses cane</t>
  </si>
  <si>
    <t>The cost, availability, and nutritive content of feedstuffs varies widely across geographic locations and time periods. The comparisions are not valid unless</t>
  </si>
  <si>
    <t>Commercial feed</t>
  </si>
  <si>
    <t xml:space="preserve">you use your own prices. Comparisons will be more accurate if you have your forages and by-products analyzed to determine their correct nutritive content. </t>
  </si>
  <si>
    <t xml:space="preserve">This table used "book" values from the Sheep Production Handbook (2002). These values may over or underestimate nutritive value. The feedstuffs are </t>
  </si>
  <si>
    <t>are organized according to type. You cannot enter values in the colored cells. The formulas and names are password-protected. To add an additional</t>
  </si>
  <si>
    <t>feedstuff, use the blank row at the bottom of each group. The spreadsheet was developed by Susan Schoenian (sschoen@umd.edu)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</si>
</sst>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"/>
    <numFmt numFmtId="165" formatCode="0.0"/>
    <numFmt numFmtId="166" formatCode="0.0000"/>
    <numFmt numFmtId="167" formatCode="_(&quot;$&quot;* #,##0.000_);_(&quot;$&quot;* \(#,##0.000\);_(&quot;$&quot;* &quot;-&quot;??_);_(@_)"/>
  </numFmts>
  <fonts count="21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u/>
      <sz val="13"/>
      <color indexed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u/>
      <sz val="13"/>
      <color indexed="12"/>
      <name val="Times New Roman"/>
      <family val="1"/>
    </font>
    <font>
      <sz val="10"/>
      <name val="Arial"/>
      <family val="2"/>
    </font>
    <font>
      <b/>
      <sz val="34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2" tint="-0.749992370372631"/>
      <name val="Arial"/>
      <family val="2"/>
    </font>
    <font>
      <sz val="16"/>
      <color theme="2" tint="-0.749992370372631"/>
      <name val="Arial"/>
      <family val="2"/>
    </font>
    <font>
      <sz val="13"/>
      <color theme="2" tint="-0.749992370372631"/>
      <name val="Times New Roman"/>
      <family val="1"/>
    </font>
    <font>
      <sz val="12"/>
      <color theme="2" tint="-0.74999237037263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4" tint="0.79995117038483843"/>
      </patternFill>
    </fill>
    <fill>
      <patternFill patternType="gray125">
        <bgColor theme="6" tint="0.59999389629810485"/>
      </patternFill>
    </fill>
    <fill>
      <patternFill patternType="gray125">
        <bgColor rgb="FFFFFF66"/>
      </patternFill>
    </fill>
    <fill>
      <patternFill patternType="solid">
        <fgColor theme="1"/>
        <bgColor indexed="64"/>
      </patternFill>
    </fill>
    <fill>
      <patternFill patternType="gray125">
        <bgColor theme="9" tint="0.59999389629810485"/>
      </patternFill>
    </fill>
    <fill>
      <patternFill patternType="gray125">
        <bgColor theme="0" tint="-0.14996795556505021"/>
      </patternFill>
    </fill>
    <fill>
      <patternFill patternType="gray125">
        <bgColor theme="5" tint="0.79995117038483843"/>
      </patternFill>
    </fill>
    <fill>
      <patternFill patternType="gray125">
        <bgColor theme="5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167" fontId="2" fillId="0" borderId="0" xfId="1" applyNumberFormat="1" applyFont="1"/>
    <xf numFmtId="167" fontId="0" fillId="0" borderId="0" xfId="1" applyNumberFormat="1" applyFont="1"/>
    <xf numFmtId="2" fontId="0" fillId="0" borderId="0" xfId="0" applyNumberFormat="1"/>
    <xf numFmtId="0" fontId="3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7" fontId="5" fillId="3" borderId="7" xfId="1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7" fontId="5" fillId="3" borderId="6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7" fontId="5" fillId="2" borderId="3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167" fontId="5" fillId="2" borderId="5" xfId="1" applyNumberFormat="1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67" fontId="5" fillId="6" borderId="3" xfId="1" applyNumberFormat="1" applyFont="1" applyFill="1" applyBorder="1" applyAlignment="1">
      <alignment horizontal="center"/>
    </xf>
    <xf numFmtId="167" fontId="5" fillId="6" borderId="0" xfId="1" applyNumberFormat="1" applyFont="1" applyFill="1" applyBorder="1" applyAlignment="1">
      <alignment horizontal="center"/>
    </xf>
    <xf numFmtId="167" fontId="5" fillId="6" borderId="5" xfId="1" applyNumberFormat="1" applyFont="1" applyFill="1" applyBorder="1" applyAlignment="1">
      <alignment horizontal="center"/>
    </xf>
    <xf numFmtId="44" fontId="5" fillId="6" borderId="6" xfId="1" applyFont="1" applyFill="1" applyBorder="1" applyAlignment="1">
      <alignment horizontal="center"/>
    </xf>
    <xf numFmtId="44" fontId="5" fillId="6" borderId="7" xfId="1" applyFont="1" applyFill="1" applyBorder="1" applyAlignment="1">
      <alignment horizontal="center"/>
    </xf>
    <xf numFmtId="167" fontId="6" fillId="7" borderId="9" xfId="1" applyNumberFormat="1" applyFont="1" applyFill="1" applyBorder="1" applyAlignment="1" applyProtection="1">
      <alignment horizontal="center"/>
      <protection locked="0"/>
    </xf>
    <xf numFmtId="164" fontId="5" fillId="7" borderId="0" xfId="0" applyNumberFormat="1" applyFont="1" applyFill="1" applyBorder="1" applyAlignment="1">
      <alignment horizontal="center"/>
    </xf>
    <xf numFmtId="167" fontId="5" fillId="7" borderId="0" xfId="1" applyNumberFormat="1" applyFont="1" applyFill="1" applyBorder="1" applyAlignment="1">
      <alignment horizontal="center"/>
    </xf>
    <xf numFmtId="167" fontId="6" fillId="7" borderId="8" xfId="1" applyNumberFormat="1" applyFont="1" applyFill="1" applyBorder="1" applyAlignment="1" applyProtection="1">
      <alignment horizontal="center"/>
      <protection locked="0"/>
    </xf>
    <xf numFmtId="167" fontId="5" fillId="7" borderId="3" xfId="1" applyNumberFormat="1" applyFont="1" applyFill="1" applyBorder="1" applyAlignment="1">
      <alignment horizontal="center"/>
    </xf>
    <xf numFmtId="167" fontId="5" fillId="7" borderId="6" xfId="1" applyNumberFormat="1" applyFont="1" applyFill="1" applyBorder="1" applyAlignment="1">
      <alignment horizontal="center"/>
    </xf>
    <xf numFmtId="167" fontId="5" fillId="7" borderId="7" xfId="1" applyNumberFormat="1" applyFont="1" applyFill="1" applyBorder="1" applyAlignment="1">
      <alignment horizontal="center"/>
    </xf>
    <xf numFmtId="167" fontId="5" fillId="7" borderId="5" xfId="1" applyNumberFormat="1" applyFont="1" applyFill="1" applyBorder="1" applyAlignment="1">
      <alignment horizontal="center"/>
    </xf>
    <xf numFmtId="167" fontId="5" fillId="7" borderId="11" xfId="1" applyNumberFormat="1" applyFont="1" applyFill="1" applyBorder="1" applyAlignment="1">
      <alignment horizontal="center"/>
    </xf>
    <xf numFmtId="165" fontId="2" fillId="8" borderId="12" xfId="0" applyNumberFormat="1" applyFont="1" applyFill="1" applyBorder="1" applyAlignment="1">
      <alignment vertical="center"/>
    </xf>
    <xf numFmtId="164" fontId="2" fillId="8" borderId="12" xfId="0" applyNumberFormat="1" applyFont="1" applyFill="1" applyBorder="1" applyAlignment="1">
      <alignment vertical="center"/>
    </xf>
    <xf numFmtId="167" fontId="2" fillId="8" borderId="12" xfId="1" applyNumberFormat="1" applyFont="1" applyFill="1" applyBorder="1" applyAlignment="1">
      <alignment vertical="center"/>
    </xf>
    <xf numFmtId="167" fontId="2" fillId="8" borderId="13" xfId="1" applyNumberFormat="1" applyFont="1" applyFill="1" applyBorder="1" applyAlignment="1">
      <alignment vertical="center"/>
    </xf>
    <xf numFmtId="165" fontId="2" fillId="8" borderId="0" xfId="0" applyNumberFormat="1" applyFont="1" applyFill="1" applyBorder="1" applyAlignment="1">
      <alignment vertical="center"/>
    </xf>
    <xf numFmtId="164" fontId="2" fillId="8" borderId="0" xfId="0" applyNumberFormat="1" applyFont="1" applyFill="1" applyBorder="1" applyAlignment="1">
      <alignment vertical="center"/>
    </xf>
    <xf numFmtId="167" fontId="2" fillId="8" borderId="0" xfId="1" applyNumberFormat="1" applyFont="1" applyFill="1" applyBorder="1" applyAlignment="1">
      <alignment vertical="center"/>
    </xf>
    <xf numFmtId="167" fontId="2" fillId="8" borderId="14" xfId="1" applyNumberFormat="1" applyFont="1" applyFill="1" applyBorder="1" applyAlignment="1">
      <alignment vertical="center"/>
    </xf>
    <xf numFmtId="165" fontId="10" fillId="8" borderId="0" xfId="0" applyNumberFormat="1" applyFont="1" applyFill="1" applyBorder="1" applyAlignment="1">
      <alignment vertical="center"/>
    </xf>
    <xf numFmtId="165" fontId="11" fillId="8" borderId="0" xfId="0" applyNumberFormat="1" applyFont="1" applyFill="1" applyBorder="1" applyAlignment="1" applyProtection="1">
      <alignment vertical="center"/>
    </xf>
    <xf numFmtId="164" fontId="10" fillId="8" borderId="0" xfId="0" applyNumberFormat="1" applyFont="1" applyFill="1" applyBorder="1" applyAlignment="1">
      <alignment vertical="center"/>
    </xf>
    <xf numFmtId="167" fontId="12" fillId="8" borderId="0" xfId="1" applyNumberFormat="1" applyFont="1" applyFill="1" applyBorder="1" applyAlignment="1">
      <alignment vertical="center"/>
    </xf>
    <xf numFmtId="167" fontId="12" fillId="8" borderId="14" xfId="1" applyNumberFormat="1" applyFont="1" applyFill="1" applyBorder="1" applyAlignment="1">
      <alignment vertical="center"/>
    </xf>
    <xf numFmtId="165" fontId="10" fillId="8" borderId="15" xfId="0" applyNumberFormat="1" applyFont="1" applyFill="1" applyBorder="1" applyAlignment="1">
      <alignment vertical="center"/>
    </xf>
    <xf numFmtId="165" fontId="11" fillId="8" borderId="15" xfId="0" applyNumberFormat="1" applyFont="1" applyFill="1" applyBorder="1" applyAlignment="1" applyProtection="1">
      <alignment vertical="center"/>
    </xf>
    <xf numFmtId="164" fontId="10" fillId="8" borderId="15" xfId="0" applyNumberFormat="1" applyFont="1" applyFill="1" applyBorder="1" applyAlignment="1">
      <alignment vertical="center"/>
    </xf>
    <xf numFmtId="167" fontId="12" fillId="8" borderId="15" xfId="1" applyNumberFormat="1" applyFont="1" applyFill="1" applyBorder="1" applyAlignment="1">
      <alignment vertical="center"/>
    </xf>
    <xf numFmtId="167" fontId="12" fillId="8" borderId="16" xfId="1" applyNumberFormat="1" applyFont="1" applyFill="1" applyBorder="1" applyAlignment="1">
      <alignment vertical="center"/>
    </xf>
    <xf numFmtId="0" fontId="9" fillId="0" borderId="17" xfId="0" applyFont="1" applyFill="1" applyBorder="1"/>
    <xf numFmtId="0" fontId="7" fillId="0" borderId="15" xfId="0" applyFont="1" applyFill="1" applyBorder="1"/>
    <xf numFmtId="2" fontId="7" fillId="0" borderId="15" xfId="0" applyNumberFormat="1" applyFont="1" applyFill="1" applyBorder="1"/>
    <xf numFmtId="165" fontId="7" fillId="0" borderId="15" xfId="0" applyNumberFormat="1" applyFont="1" applyFill="1" applyBorder="1"/>
    <xf numFmtId="165" fontId="8" fillId="0" borderId="15" xfId="0" applyNumberFormat="1" applyFont="1" applyFill="1" applyBorder="1" applyAlignment="1" applyProtection="1"/>
    <xf numFmtId="164" fontId="7" fillId="0" borderId="15" xfId="0" applyNumberFormat="1" applyFont="1" applyFill="1" applyBorder="1"/>
    <xf numFmtId="167" fontId="0" fillId="0" borderId="15" xfId="1" applyNumberFormat="1" applyFont="1" applyFill="1" applyBorder="1"/>
    <xf numFmtId="167" fontId="0" fillId="0" borderId="16" xfId="1" applyNumberFormat="1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44" fontId="5" fillId="0" borderId="0" xfId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1" applyNumberFormat="1" applyFont="1" applyFill="1" applyBorder="1" applyAlignment="1">
      <alignment horizontal="center"/>
    </xf>
    <xf numFmtId="0" fontId="5" fillId="9" borderId="0" xfId="0" applyFont="1" applyFill="1" applyBorder="1" applyAlignment="1" applyProtection="1">
      <alignment horizontal="left"/>
      <protection locked="0"/>
    </xf>
    <xf numFmtId="0" fontId="6" fillId="9" borderId="0" xfId="0" applyFont="1" applyFill="1" applyBorder="1" applyAlignment="1" applyProtection="1">
      <alignment horizontal="left"/>
      <protection locked="0"/>
    </xf>
    <xf numFmtId="44" fontId="5" fillId="9" borderId="8" xfId="1" applyFont="1" applyFill="1" applyBorder="1" applyAlignment="1" applyProtection="1">
      <alignment horizontal="center"/>
      <protection locked="0"/>
    </xf>
    <xf numFmtId="165" fontId="5" fillId="9" borderId="0" xfId="0" applyNumberFormat="1" applyFont="1" applyFill="1" applyBorder="1" applyAlignment="1" applyProtection="1">
      <alignment horizontal="center"/>
      <protection locked="0"/>
    </xf>
    <xf numFmtId="164" fontId="5" fillId="9" borderId="0" xfId="0" applyNumberFormat="1" applyFont="1" applyFill="1" applyBorder="1" applyAlignment="1" applyProtection="1">
      <alignment horizontal="center"/>
      <protection locked="0"/>
    </xf>
    <xf numFmtId="164" fontId="5" fillId="9" borderId="0" xfId="0" applyNumberFormat="1" applyFont="1" applyFill="1" applyBorder="1" applyAlignment="1">
      <alignment horizontal="center"/>
    </xf>
    <xf numFmtId="167" fontId="5" fillId="9" borderId="0" xfId="1" applyNumberFormat="1" applyFont="1" applyFill="1" applyBorder="1" applyAlignment="1">
      <alignment horizontal="center"/>
    </xf>
    <xf numFmtId="0" fontId="5" fillId="4" borderId="4" xfId="0" applyFont="1" applyFill="1" applyBorder="1" applyAlignment="1" applyProtection="1">
      <alignment horizontal="left"/>
      <protection locked="0"/>
    </xf>
    <xf numFmtId="0" fontId="6" fillId="9" borderId="7" xfId="0" applyFont="1" applyFill="1" applyBorder="1" applyAlignment="1" applyProtection="1">
      <alignment horizontal="left"/>
      <protection locked="0"/>
    </xf>
    <xf numFmtId="167" fontId="5" fillId="5" borderId="0" xfId="1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44" fontId="5" fillId="9" borderId="0" xfId="1" applyFont="1" applyFill="1" applyBorder="1" applyAlignment="1">
      <alignment horizontal="center"/>
    </xf>
    <xf numFmtId="0" fontId="5" fillId="9" borderId="0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>
      <alignment horizontal="left"/>
    </xf>
    <xf numFmtId="164" fontId="5" fillId="7" borderId="3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164" fontId="5" fillId="7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7" fontId="5" fillId="5" borderId="3" xfId="1" applyNumberFormat="1" applyFont="1" applyFill="1" applyBorder="1" applyAlignment="1">
      <alignment horizontal="center"/>
    </xf>
    <xf numFmtId="44" fontId="5" fillId="0" borderId="0" xfId="1" applyFont="1" applyFill="1" applyBorder="1" applyAlignment="1" applyProtection="1">
      <alignment horizontal="center"/>
      <protection locked="0"/>
    </xf>
    <xf numFmtId="0" fontId="6" fillId="10" borderId="4" xfId="0" applyFont="1" applyFill="1" applyBorder="1" applyAlignment="1" applyProtection="1">
      <alignment horizontal="left"/>
      <protection locked="0"/>
    </xf>
    <xf numFmtId="0" fontId="6" fillId="10" borderId="11" xfId="0" applyFont="1" applyFill="1" applyBorder="1" applyAlignment="1" applyProtection="1">
      <alignment horizontal="left"/>
      <protection locked="0"/>
    </xf>
    <xf numFmtId="0" fontId="6" fillId="11" borderId="4" xfId="0" applyFont="1" applyFill="1" applyBorder="1" applyAlignment="1" applyProtection="1">
      <alignment horizontal="left"/>
      <protection locked="0"/>
    </xf>
    <xf numFmtId="0" fontId="6" fillId="11" borderId="11" xfId="0" applyFont="1" applyFill="1" applyBorder="1" applyAlignment="1" applyProtection="1">
      <alignment horizontal="left"/>
      <protection locked="0"/>
    </xf>
    <xf numFmtId="44" fontId="5" fillId="3" borderId="0" xfId="1" applyFont="1" applyFill="1" applyBorder="1" applyAlignment="1">
      <alignment horizontal="center"/>
    </xf>
    <xf numFmtId="167" fontId="5" fillId="3" borderId="11" xfId="1" applyNumberFormat="1" applyFont="1" applyFill="1" applyBorder="1" applyAlignment="1">
      <alignment horizontal="center"/>
    </xf>
    <xf numFmtId="167" fontId="6" fillId="2" borderId="6" xfId="1" applyNumberFormat="1" applyFont="1" applyFill="1" applyBorder="1" applyAlignment="1">
      <alignment horizontal="center"/>
    </xf>
    <xf numFmtId="167" fontId="6" fillId="2" borderId="7" xfId="1" applyNumberFormat="1" applyFont="1" applyFill="1" applyBorder="1" applyAlignment="1">
      <alignment horizontal="center"/>
    </xf>
    <xf numFmtId="167" fontId="6" fillId="2" borderId="11" xfId="1" applyNumberFormat="1" applyFont="1" applyFill="1" applyBorder="1" applyAlignment="1">
      <alignment horizontal="center"/>
    </xf>
    <xf numFmtId="165" fontId="16" fillId="13" borderId="12" xfId="0" applyNumberFormat="1" applyFont="1" applyFill="1" applyBorder="1" applyAlignment="1">
      <alignment horizontal="center"/>
    </xf>
    <xf numFmtId="164" fontId="16" fillId="13" borderId="12" xfId="0" applyNumberFormat="1" applyFont="1" applyFill="1" applyBorder="1" applyAlignment="1">
      <alignment horizontal="center"/>
    </xf>
    <xf numFmtId="167" fontId="16" fillId="13" borderId="12" xfId="1" applyNumberFormat="1" applyFont="1" applyFill="1" applyBorder="1" applyAlignment="1">
      <alignment horizontal="center"/>
    </xf>
    <xf numFmtId="167" fontId="16" fillId="13" borderId="13" xfId="1" applyNumberFormat="1" applyFont="1" applyFill="1" applyBorder="1" applyAlignment="1">
      <alignment horizontal="center"/>
    </xf>
    <xf numFmtId="0" fontId="13" fillId="0" borderId="0" xfId="0" applyFont="1"/>
    <xf numFmtId="44" fontId="5" fillId="3" borderId="3" xfId="1" applyFont="1" applyFill="1" applyBorder="1" applyAlignment="1">
      <alignment horizontal="center"/>
    </xf>
    <xf numFmtId="44" fontId="5" fillId="3" borderId="5" xfId="1" applyFont="1" applyFill="1" applyBorder="1" applyAlignment="1">
      <alignment horizontal="center"/>
    </xf>
    <xf numFmtId="167" fontId="6" fillId="3" borderId="3" xfId="1" applyNumberFormat="1" applyFont="1" applyFill="1" applyBorder="1" applyAlignment="1">
      <alignment horizontal="center"/>
    </xf>
    <xf numFmtId="167" fontId="6" fillId="3" borderId="0" xfId="1" applyNumberFormat="1" applyFont="1" applyFill="1" applyBorder="1" applyAlignment="1">
      <alignment horizontal="center"/>
    </xf>
    <xf numFmtId="167" fontId="6" fillId="3" borderId="5" xfId="1" applyNumberFormat="1" applyFont="1" applyFill="1" applyBorder="1" applyAlignment="1">
      <alignment horizontal="center"/>
    </xf>
    <xf numFmtId="167" fontId="6" fillId="4" borderId="3" xfId="1" applyNumberFormat="1" applyFont="1" applyFill="1" applyBorder="1" applyAlignment="1">
      <alignment horizontal="center"/>
    </xf>
    <xf numFmtId="167" fontId="6" fillId="4" borderId="6" xfId="1" applyNumberFormat="1" applyFont="1" applyFill="1" applyBorder="1" applyAlignment="1">
      <alignment horizontal="center"/>
    </xf>
    <xf numFmtId="167" fontId="6" fillId="4" borderId="0" xfId="1" applyNumberFormat="1" applyFont="1" applyFill="1" applyBorder="1" applyAlignment="1">
      <alignment horizontal="center"/>
    </xf>
    <xf numFmtId="167" fontId="6" fillId="4" borderId="7" xfId="1" applyNumberFormat="1" applyFont="1" applyFill="1" applyBorder="1" applyAlignment="1">
      <alignment horizontal="center"/>
    </xf>
    <xf numFmtId="167" fontId="6" fillId="4" borderId="5" xfId="1" applyNumberFormat="1" applyFont="1" applyFill="1" applyBorder="1" applyAlignment="1">
      <alignment horizontal="center"/>
    </xf>
    <xf numFmtId="167" fontId="6" fillId="4" borderId="11" xfId="1" applyNumberFormat="1" applyFont="1" applyFill="1" applyBorder="1" applyAlignment="1">
      <alignment horizontal="center"/>
    </xf>
    <xf numFmtId="0" fontId="6" fillId="14" borderId="4" xfId="0" applyFont="1" applyFill="1" applyBorder="1" applyAlignment="1">
      <alignment horizontal="left"/>
    </xf>
    <xf numFmtId="0" fontId="6" fillId="14" borderId="1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7" fontId="5" fillId="5" borderId="5" xfId="1" applyNumberFormat="1" applyFont="1" applyFill="1" applyBorder="1" applyAlignment="1">
      <alignment horizontal="center"/>
    </xf>
    <xf numFmtId="44" fontId="6" fillId="5" borderId="3" xfId="1" applyNumberFormat="1" applyFont="1" applyFill="1" applyBorder="1" applyAlignment="1">
      <alignment horizontal="center"/>
    </xf>
    <xf numFmtId="167" fontId="6" fillId="5" borderId="6" xfId="1" applyNumberFormat="1" applyFont="1" applyFill="1" applyBorder="1" applyAlignment="1">
      <alignment horizontal="center"/>
    </xf>
    <xf numFmtId="44" fontId="6" fillId="5" borderId="0" xfId="1" applyNumberFormat="1" applyFont="1" applyFill="1" applyBorder="1" applyAlignment="1">
      <alignment horizontal="center"/>
    </xf>
    <xf numFmtId="167" fontId="6" fillId="5" borderId="7" xfId="1" applyNumberFormat="1" applyFont="1" applyFill="1" applyBorder="1" applyAlignment="1">
      <alignment horizontal="center"/>
    </xf>
    <xf numFmtId="44" fontId="6" fillId="5" borderId="5" xfId="1" applyNumberFormat="1" applyFont="1" applyFill="1" applyBorder="1" applyAlignment="1">
      <alignment horizontal="center"/>
    </xf>
    <xf numFmtId="167" fontId="6" fillId="5" borderId="11" xfId="1" applyNumberFormat="1" applyFont="1" applyFill="1" applyBorder="1" applyAlignment="1">
      <alignment horizontal="center"/>
    </xf>
    <xf numFmtId="0" fontId="5" fillId="15" borderId="4" xfId="0" applyFont="1" applyFill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/>
      <protection locked="0"/>
    </xf>
    <xf numFmtId="167" fontId="6" fillId="6" borderId="8" xfId="1" applyNumberFormat="1" applyFont="1" applyFill="1" applyBorder="1" applyAlignment="1" applyProtection="1">
      <alignment horizontal="center"/>
      <protection locked="0"/>
    </xf>
    <xf numFmtId="167" fontId="6" fillId="6" borderId="3" xfId="1" applyNumberFormat="1" applyFont="1" applyFill="1" applyBorder="1" applyAlignment="1">
      <alignment horizontal="center"/>
    </xf>
    <xf numFmtId="167" fontId="6" fillId="6" borderId="6" xfId="1" applyNumberFormat="1" applyFont="1" applyFill="1" applyBorder="1" applyAlignment="1">
      <alignment horizontal="center"/>
    </xf>
    <xf numFmtId="167" fontId="6" fillId="6" borderId="0" xfId="1" applyNumberFormat="1" applyFont="1" applyFill="1" applyBorder="1" applyAlignment="1">
      <alignment horizontal="center"/>
    </xf>
    <xf numFmtId="167" fontId="6" fillId="6" borderId="7" xfId="1" applyNumberFormat="1" applyFont="1" applyFill="1" applyBorder="1" applyAlignment="1">
      <alignment horizontal="center"/>
    </xf>
    <xf numFmtId="167" fontId="6" fillId="6" borderId="5" xfId="1" applyNumberFormat="1" applyFont="1" applyFill="1" applyBorder="1" applyAlignment="1">
      <alignment horizontal="center"/>
    </xf>
    <xf numFmtId="167" fontId="6" fillId="6" borderId="11" xfId="1" applyNumberFormat="1" applyFont="1" applyFill="1" applyBorder="1" applyAlignment="1">
      <alignment horizontal="center"/>
    </xf>
    <xf numFmtId="44" fontId="5" fillId="16" borderId="4" xfId="1" applyFont="1" applyFill="1" applyBorder="1" applyAlignment="1">
      <alignment horizontal="left"/>
    </xf>
    <xf numFmtId="167" fontId="5" fillId="16" borderId="7" xfId="1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164" fontId="5" fillId="16" borderId="3" xfId="0" applyNumberFormat="1" applyFont="1" applyFill="1" applyBorder="1" applyAlignment="1">
      <alignment horizontal="center"/>
    </xf>
    <xf numFmtId="2" fontId="5" fillId="16" borderId="3" xfId="0" applyNumberFormat="1" applyFont="1" applyFill="1" applyBorder="1" applyAlignment="1">
      <alignment horizontal="center"/>
    </xf>
    <xf numFmtId="164" fontId="5" fillId="16" borderId="0" xfId="0" applyNumberFormat="1" applyFont="1" applyFill="1" applyBorder="1" applyAlignment="1">
      <alignment horizontal="center"/>
    </xf>
    <xf numFmtId="2" fontId="5" fillId="16" borderId="0" xfId="0" applyNumberFormat="1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2" fontId="16" fillId="13" borderId="22" xfId="0" applyNumberFormat="1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2" fontId="16" fillId="13" borderId="10" xfId="0" applyNumberFormat="1" applyFont="1" applyFill="1" applyBorder="1" applyAlignment="1">
      <alignment horizontal="center"/>
    </xf>
    <xf numFmtId="165" fontId="16" fillId="13" borderId="5" xfId="0" applyNumberFormat="1" applyFont="1" applyFill="1" applyBorder="1" applyAlignment="1">
      <alignment horizontal="center"/>
    </xf>
    <xf numFmtId="164" fontId="16" fillId="13" borderId="5" xfId="0" applyNumberFormat="1" applyFont="1" applyFill="1" applyBorder="1" applyAlignment="1">
      <alignment horizontal="center"/>
    </xf>
    <xf numFmtId="165" fontId="4" fillId="13" borderId="5" xfId="0" applyNumberFormat="1" applyFont="1" applyFill="1" applyBorder="1" applyAlignment="1">
      <alignment horizontal="center"/>
    </xf>
    <xf numFmtId="164" fontId="4" fillId="13" borderId="5" xfId="0" applyNumberFormat="1" applyFont="1" applyFill="1" applyBorder="1" applyAlignment="1">
      <alignment horizontal="center"/>
    </xf>
    <xf numFmtId="167" fontId="4" fillId="13" borderId="5" xfId="1" applyNumberFormat="1" applyFont="1" applyFill="1" applyBorder="1" applyAlignment="1">
      <alignment horizontal="center"/>
    </xf>
    <xf numFmtId="167" fontId="4" fillId="13" borderId="11" xfId="1" applyNumberFormat="1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2" fontId="16" fillId="13" borderId="25" xfId="0" applyNumberFormat="1" applyFont="1" applyFill="1" applyBorder="1" applyAlignment="1">
      <alignment horizontal="center"/>
    </xf>
    <xf numFmtId="164" fontId="4" fillId="13" borderId="4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vertical="center"/>
    </xf>
    <xf numFmtId="0" fontId="18" fillId="8" borderId="12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2" fontId="19" fillId="8" borderId="0" xfId="0" applyNumberFormat="1" applyFont="1" applyFill="1" applyBorder="1" applyAlignment="1">
      <alignment vertical="center"/>
    </xf>
    <xf numFmtId="0" fontId="19" fillId="8" borderId="15" xfId="0" applyFont="1" applyFill="1" applyBorder="1" applyAlignment="1">
      <alignment vertical="center"/>
    </xf>
    <xf numFmtId="2" fontId="19" fillId="8" borderId="15" xfId="0" applyNumberFormat="1" applyFont="1" applyFill="1" applyBorder="1" applyAlignment="1">
      <alignment vertical="center"/>
    </xf>
    <xf numFmtId="164" fontId="5" fillId="17" borderId="0" xfId="0" applyNumberFormat="1" applyFont="1" applyFill="1" applyBorder="1" applyAlignment="1">
      <alignment horizontal="center"/>
    </xf>
    <xf numFmtId="2" fontId="5" fillId="17" borderId="0" xfId="0" applyNumberFormat="1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2" fontId="5" fillId="17" borderId="5" xfId="0" applyNumberFormat="1" applyFont="1" applyFill="1" applyBorder="1" applyAlignment="1">
      <alignment horizontal="center"/>
    </xf>
    <xf numFmtId="44" fontId="5" fillId="9" borderId="0" xfId="1" applyFont="1" applyFill="1" applyBorder="1" applyAlignment="1" applyProtection="1">
      <alignment horizontal="center"/>
      <protection locked="0"/>
    </xf>
    <xf numFmtId="167" fontId="6" fillId="6" borderId="9" xfId="1" applyNumberFormat="1" applyFont="1" applyFill="1" applyBorder="1" applyAlignment="1" applyProtection="1">
      <alignment horizontal="center"/>
      <protection locked="0"/>
    </xf>
    <xf numFmtId="167" fontId="5" fillId="11" borderId="7" xfId="1" applyNumberFormat="1" applyFont="1" applyFill="1" applyBorder="1" applyAlignment="1">
      <alignment horizontal="center"/>
    </xf>
    <xf numFmtId="0" fontId="20" fillId="8" borderId="20" xfId="0" applyFont="1" applyFill="1" applyBorder="1" applyAlignment="1">
      <alignment vertical="center"/>
    </xf>
    <xf numFmtId="0" fontId="20" fillId="8" borderId="26" xfId="0" applyFont="1" applyFill="1" applyBorder="1" applyAlignment="1">
      <alignment vertical="center"/>
    </xf>
    <xf numFmtId="0" fontId="20" fillId="8" borderId="17" xfId="0" applyFont="1" applyFill="1" applyBorder="1" applyAlignment="1">
      <alignment vertical="center"/>
    </xf>
    <xf numFmtId="44" fontId="5" fillId="12" borderId="4" xfId="1" applyFont="1" applyFill="1" applyBorder="1" applyAlignment="1" applyProtection="1">
      <alignment horizontal="left"/>
    </xf>
    <xf numFmtId="0" fontId="5" fillId="12" borderId="5" xfId="0" applyFont="1" applyFill="1" applyBorder="1" applyAlignment="1" applyProtection="1">
      <alignment horizontal="center"/>
    </xf>
    <xf numFmtId="167" fontId="6" fillId="4" borderId="9" xfId="1" applyNumberFormat="1" applyFont="1" applyFill="1" applyBorder="1" applyAlignment="1" applyProtection="1">
      <alignment horizontal="center"/>
    </xf>
    <xf numFmtId="167" fontId="6" fillId="4" borderId="8" xfId="1" applyNumberFormat="1" applyFont="1" applyFill="1" applyBorder="1" applyAlignment="1" applyProtection="1">
      <alignment horizontal="center"/>
    </xf>
    <xf numFmtId="167" fontId="6" fillId="5" borderId="9" xfId="1" applyNumberFormat="1" applyFont="1" applyFill="1" applyBorder="1" applyAlignment="1" applyProtection="1">
      <alignment horizontal="center"/>
    </xf>
    <xf numFmtId="167" fontId="6" fillId="5" borderId="8" xfId="1" applyNumberFormat="1" applyFont="1" applyFill="1" applyBorder="1" applyAlignment="1" applyProtection="1">
      <alignment horizontal="center"/>
    </xf>
    <xf numFmtId="167" fontId="6" fillId="2" borderId="3" xfId="1" applyNumberFormat="1" applyFont="1" applyFill="1" applyBorder="1" applyAlignment="1" applyProtection="1">
      <alignment horizontal="center"/>
    </xf>
    <xf numFmtId="167" fontId="6" fillId="2" borderId="0" xfId="1" applyNumberFormat="1" applyFont="1" applyFill="1" applyBorder="1" applyAlignment="1" applyProtection="1">
      <alignment horizontal="center"/>
    </xf>
    <xf numFmtId="167" fontId="6" fillId="3" borderId="9" xfId="1" applyNumberFormat="1" applyFont="1" applyFill="1" applyBorder="1" applyAlignment="1" applyProtection="1">
      <alignment horizontal="center"/>
    </xf>
    <xf numFmtId="167" fontId="6" fillId="3" borderId="8" xfId="1" applyNumberFormat="1" applyFont="1" applyFill="1" applyBorder="1" applyAlignment="1" applyProtection="1">
      <alignment horizontal="center"/>
    </xf>
    <xf numFmtId="167" fontId="5" fillId="2" borderId="1" xfId="1" applyNumberFormat="1" applyFont="1" applyFill="1" applyBorder="1" applyAlignment="1">
      <alignment horizontal="center"/>
    </xf>
    <xf numFmtId="167" fontId="5" fillId="2" borderId="2" xfId="1" applyNumberFormat="1" applyFont="1" applyFill="1" applyBorder="1" applyAlignment="1">
      <alignment horizontal="center"/>
    </xf>
    <xf numFmtId="167" fontId="5" fillId="2" borderId="4" xfId="1" applyNumberFormat="1" applyFont="1" applyFill="1" applyBorder="1" applyAlignment="1">
      <alignment horizontal="center"/>
    </xf>
    <xf numFmtId="167" fontId="6" fillId="9" borderId="5" xfId="1" applyNumberFormat="1" applyFont="1" applyFill="1" applyBorder="1" applyAlignment="1" applyProtection="1">
      <alignment horizontal="center"/>
      <protection locked="0"/>
    </xf>
    <xf numFmtId="164" fontId="5" fillId="9" borderId="1" xfId="0" applyNumberFormat="1" applyFont="1" applyFill="1" applyBorder="1" applyAlignment="1" applyProtection="1">
      <alignment horizontal="center"/>
      <protection locked="0"/>
    </xf>
    <xf numFmtId="2" fontId="5" fillId="9" borderId="3" xfId="0" applyNumberFormat="1" applyFont="1" applyFill="1" applyBorder="1" applyAlignment="1" applyProtection="1">
      <alignment horizontal="center"/>
      <protection locked="0"/>
    </xf>
    <xf numFmtId="166" fontId="5" fillId="9" borderId="3" xfId="0" applyNumberFormat="1" applyFont="1" applyFill="1" applyBorder="1" applyAlignment="1" applyProtection="1">
      <alignment horizontal="center"/>
      <protection locked="0"/>
    </xf>
    <xf numFmtId="2" fontId="5" fillId="9" borderId="6" xfId="0" applyNumberFormat="1" applyFont="1" applyFill="1" applyBorder="1" applyAlignment="1" applyProtection="1">
      <alignment horizontal="center"/>
      <protection locked="0"/>
    </xf>
    <xf numFmtId="164" fontId="5" fillId="9" borderId="2" xfId="0" applyNumberFormat="1" applyFont="1" applyFill="1" applyBorder="1" applyAlignment="1" applyProtection="1">
      <alignment horizontal="center"/>
      <protection locked="0"/>
    </xf>
    <xf numFmtId="2" fontId="5" fillId="9" borderId="0" xfId="0" applyNumberFormat="1" applyFont="1" applyFill="1" applyBorder="1" applyAlignment="1" applyProtection="1">
      <alignment horizontal="center"/>
      <protection locked="0"/>
    </xf>
    <xf numFmtId="166" fontId="5" fillId="9" borderId="0" xfId="0" applyNumberFormat="1" applyFont="1" applyFill="1" applyBorder="1" applyAlignment="1" applyProtection="1">
      <alignment horizontal="center"/>
      <protection locked="0"/>
    </xf>
    <xf numFmtId="2" fontId="5" fillId="9" borderId="7" xfId="0" applyNumberFormat="1" applyFont="1" applyFill="1" applyBorder="1" applyAlignment="1" applyProtection="1">
      <alignment horizontal="center"/>
      <protection locked="0"/>
    </xf>
    <xf numFmtId="164" fontId="5" fillId="9" borderId="4" xfId="0" applyNumberFormat="1" applyFont="1" applyFill="1" applyBorder="1" applyAlignment="1" applyProtection="1">
      <alignment horizontal="center"/>
      <protection locked="0"/>
    </xf>
    <xf numFmtId="2" fontId="5" fillId="9" borderId="5" xfId="0" applyNumberFormat="1" applyFont="1" applyFill="1" applyBorder="1" applyAlignment="1" applyProtection="1">
      <alignment horizontal="center"/>
      <protection locked="0"/>
    </xf>
    <xf numFmtId="166" fontId="5" fillId="9" borderId="5" xfId="0" applyNumberFormat="1" applyFont="1" applyFill="1" applyBorder="1" applyAlignment="1" applyProtection="1">
      <alignment horizontal="center"/>
      <protection locked="0"/>
    </xf>
    <xf numFmtId="2" fontId="5" fillId="9" borderId="11" xfId="0" applyNumberFormat="1" applyFont="1" applyFill="1" applyBorder="1" applyAlignment="1" applyProtection="1">
      <alignment horizontal="center"/>
      <protection locked="0"/>
    </xf>
    <xf numFmtId="164" fontId="5" fillId="9" borderId="3" xfId="0" applyNumberFormat="1" applyFont="1" applyFill="1" applyBorder="1" applyAlignment="1" applyProtection="1">
      <alignment horizontal="center"/>
      <protection locked="0"/>
    </xf>
    <xf numFmtId="2" fontId="5" fillId="9" borderId="1" xfId="0" applyNumberFormat="1" applyFont="1" applyFill="1" applyBorder="1" applyAlignment="1">
      <alignment horizontal="center"/>
    </xf>
    <xf numFmtId="2" fontId="5" fillId="9" borderId="2" xfId="0" applyNumberFormat="1" applyFont="1" applyFill="1" applyBorder="1" applyAlignment="1">
      <alignment horizontal="center"/>
    </xf>
    <xf numFmtId="167" fontId="6" fillId="9" borderId="10" xfId="1" applyNumberFormat="1" applyFont="1" applyFill="1" applyBorder="1" applyAlignment="1" applyProtection="1">
      <alignment horizontal="center"/>
      <protection locked="0"/>
    </xf>
    <xf numFmtId="164" fontId="5" fillId="9" borderId="5" xfId="0" applyNumberFormat="1" applyFont="1" applyFill="1" applyBorder="1" applyAlignment="1" applyProtection="1">
      <alignment horizontal="center"/>
      <protection locked="0"/>
    </xf>
    <xf numFmtId="2" fontId="5" fillId="9" borderId="4" xfId="0" applyNumberFormat="1" applyFont="1" applyFill="1" applyBorder="1" applyAlignment="1" applyProtection="1">
      <alignment horizontal="center"/>
    </xf>
    <xf numFmtId="44" fontId="5" fillId="9" borderId="1" xfId="1" applyFont="1" applyFill="1" applyBorder="1" applyAlignment="1" applyProtection="1">
      <alignment horizontal="left"/>
      <protection locked="0"/>
    </xf>
    <xf numFmtId="44" fontId="5" fillId="9" borderId="2" xfId="1" applyFont="1" applyFill="1" applyBorder="1" applyAlignment="1" applyProtection="1">
      <alignment horizontal="left"/>
      <protection locked="0"/>
    </xf>
    <xf numFmtId="44" fontId="5" fillId="9" borderId="1" xfId="1" applyFont="1" applyFill="1" applyBorder="1" applyAlignment="1" applyProtection="1">
      <alignment horizontal="center"/>
      <protection locked="0"/>
    </xf>
    <xf numFmtId="44" fontId="5" fillId="9" borderId="2" xfId="1" applyFont="1" applyFill="1" applyBorder="1" applyAlignment="1" applyProtection="1">
      <alignment horizontal="center"/>
      <protection locked="0"/>
    </xf>
    <xf numFmtId="2" fontId="5" fillId="9" borderId="4" xfId="0" applyNumberFormat="1" applyFont="1" applyFill="1" applyBorder="1" applyAlignment="1" applyProtection="1">
      <alignment horizontal="center"/>
      <protection locked="0"/>
    </xf>
    <xf numFmtId="2" fontId="5" fillId="9" borderId="4" xfId="0" applyNumberFormat="1" applyFont="1" applyFill="1" applyBorder="1" applyAlignment="1">
      <alignment horizontal="center"/>
    </xf>
    <xf numFmtId="164" fontId="14" fillId="13" borderId="18" xfId="0" applyNumberFormat="1" applyFont="1" applyFill="1" applyBorder="1" applyAlignment="1">
      <alignment horizontal="center"/>
    </xf>
    <xf numFmtId="0" fontId="15" fillId="0" borderId="18" xfId="0" applyFont="1" applyBorder="1" applyAlignment="1"/>
    <xf numFmtId="0" fontId="15" fillId="0" borderId="19" xfId="0" applyFont="1" applyBorder="1" applyAlignment="1"/>
    <xf numFmtId="165" fontId="14" fillId="13" borderId="18" xfId="0" applyNumberFormat="1" applyFont="1" applyFill="1" applyBorder="1" applyAlignment="1" applyProtection="1">
      <alignment horizontal="center"/>
    </xf>
    <xf numFmtId="165" fontId="14" fillId="13" borderId="23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/>
    <xf numFmtId="164" fontId="14" fillId="13" borderId="23" xfId="0" applyNumberFormat="1" applyFont="1" applyFill="1" applyBorder="1" applyAlignment="1">
      <alignment horizontal="center"/>
    </xf>
    <xf numFmtId="0" fontId="15" fillId="0" borderId="24" xfId="0" applyFont="1" applyBorder="1" applyAlignment="1"/>
    <xf numFmtId="165" fontId="14" fillId="13" borderId="15" xfId="0" applyNumberFormat="1" applyFont="1" applyFill="1" applyBorder="1" applyAlignment="1" applyProtection="1">
      <alignment horizontal="center"/>
    </xf>
    <xf numFmtId="0" fontId="15" fillId="0" borderId="15" xfId="0" applyFont="1" applyBorder="1" applyAlignment="1"/>
    <xf numFmtId="164" fontId="14" fillId="13" borderId="15" xfId="0" applyNumberFormat="1" applyFont="1" applyFill="1" applyBorder="1" applyAlignment="1">
      <alignment horizontal="center"/>
    </xf>
    <xf numFmtId="0" fontId="15" fillId="0" borderId="27" xfId="0" applyFont="1" applyBorder="1" applyAlignment="1"/>
    <xf numFmtId="0" fontId="4" fillId="13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4" fillId="13" borderId="2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163936</xdr:rowOff>
    </xdr:to>
    <xdr:cxnSp macro="">
      <xdr:nvCxnSpPr>
        <xdr:cNvPr id="3" name="Straight Connector 2"/>
        <xdr:cNvCxnSpPr/>
      </xdr:nvCxnSpPr>
      <xdr:spPr>
        <a:xfrm>
          <a:off x="8810625" y="1400175"/>
          <a:ext cx="0" cy="4095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9525</xdr:rowOff>
    </xdr:from>
    <xdr:to>
      <xdr:col>9</xdr:col>
      <xdr:colOff>0</xdr:colOff>
      <xdr:row>25</xdr:row>
      <xdr:rowOff>163934</xdr:rowOff>
    </xdr:to>
    <xdr:cxnSp macro="">
      <xdr:nvCxnSpPr>
        <xdr:cNvPr id="4" name="Straight Connector 3"/>
        <xdr:cNvCxnSpPr/>
      </xdr:nvCxnSpPr>
      <xdr:spPr>
        <a:xfrm>
          <a:off x="7962900" y="1400175"/>
          <a:ext cx="0" cy="4095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44</xdr:row>
      <xdr:rowOff>163929</xdr:rowOff>
    </xdr:to>
    <xdr:cxnSp macro="">
      <xdr:nvCxnSpPr>
        <xdr:cNvPr id="5" name="Straight Connector 4"/>
        <xdr:cNvCxnSpPr/>
      </xdr:nvCxnSpPr>
      <xdr:spPr>
        <a:xfrm>
          <a:off x="7962900" y="4105275"/>
          <a:ext cx="0" cy="41910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69</xdr:row>
      <xdr:rowOff>9525</xdr:rowOff>
    </xdr:from>
    <xdr:to>
      <xdr:col>9</xdr:col>
      <xdr:colOff>0</xdr:colOff>
      <xdr:row>70</xdr:row>
      <xdr:rowOff>163930</xdr:rowOff>
    </xdr:to>
    <xdr:cxnSp macro="">
      <xdr:nvCxnSpPr>
        <xdr:cNvPr id="6" name="Straight Connector 5"/>
        <xdr:cNvCxnSpPr/>
      </xdr:nvCxnSpPr>
      <xdr:spPr>
        <a:xfrm>
          <a:off x="7962900" y="7439025"/>
          <a:ext cx="0" cy="43815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77</xdr:row>
      <xdr:rowOff>9525</xdr:rowOff>
    </xdr:from>
    <xdr:to>
      <xdr:col>9</xdr:col>
      <xdr:colOff>0</xdr:colOff>
      <xdr:row>78</xdr:row>
      <xdr:rowOff>163936</xdr:rowOff>
    </xdr:to>
    <xdr:cxnSp macro="">
      <xdr:nvCxnSpPr>
        <xdr:cNvPr id="7" name="Straight Connector 6"/>
        <xdr:cNvCxnSpPr/>
      </xdr:nvCxnSpPr>
      <xdr:spPr>
        <a:xfrm>
          <a:off x="7962900" y="12582525"/>
          <a:ext cx="0" cy="4286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93</xdr:row>
      <xdr:rowOff>9525</xdr:rowOff>
    </xdr:from>
    <xdr:to>
      <xdr:col>9</xdr:col>
      <xdr:colOff>0</xdr:colOff>
      <xdr:row>94</xdr:row>
      <xdr:rowOff>163922</xdr:rowOff>
    </xdr:to>
    <xdr:cxnSp macro="">
      <xdr:nvCxnSpPr>
        <xdr:cNvPr id="9" name="Straight Connector 8"/>
        <xdr:cNvCxnSpPr/>
      </xdr:nvCxnSpPr>
      <xdr:spPr>
        <a:xfrm>
          <a:off x="7962900" y="14163675"/>
          <a:ext cx="0" cy="4095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792480</xdr:colOff>
      <xdr:row>1</xdr:row>
      <xdr:rowOff>68580</xdr:rowOff>
    </xdr:from>
    <xdr:to>
      <xdr:col>12</xdr:col>
      <xdr:colOff>975360</xdr:colOff>
      <xdr:row>5</xdr:row>
      <xdr:rowOff>175260</xdr:rowOff>
    </xdr:to>
    <xdr:pic>
      <xdr:nvPicPr>
        <xdr:cNvPr id="1100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073" r="4913"/>
        <a:stretch>
          <a:fillRect/>
        </a:stretch>
      </xdr:blipFill>
      <xdr:spPr bwMode="auto">
        <a:xfrm>
          <a:off x="10751820" y="624840"/>
          <a:ext cx="11125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"/>
  <sheetViews>
    <sheetView tabSelected="1" workbookViewId="0"/>
  </sheetViews>
  <sheetFormatPr defaultRowHeight="12.75" x14ac:dyDescent="0.2"/>
  <cols>
    <col min="1" max="1" width="1.28515625" customWidth="1"/>
    <col min="2" max="2" width="31.140625" customWidth="1"/>
    <col min="3" max="3" width="14" customWidth="1"/>
    <col min="4" max="4" width="10.42578125" customWidth="1"/>
    <col min="5" max="5" width="12.7109375" style="8" customWidth="1"/>
    <col min="6" max="7" width="12.7109375" style="5" customWidth="1"/>
    <col min="8" max="9" width="12.7109375" style="3" customWidth="1"/>
    <col min="10" max="10" width="11" style="5" customWidth="1"/>
    <col min="11" max="11" width="14" style="3" customWidth="1"/>
    <col min="12" max="12" width="13.5703125" style="7" customWidth="1"/>
    <col min="13" max="13" width="15.28515625" style="7" customWidth="1"/>
  </cols>
  <sheetData>
    <row r="1" spans="2:13" s="1" customFormat="1" ht="44.25" customHeight="1" thickBot="1" x14ac:dyDescent="0.65">
      <c r="B1" s="118" t="s">
        <v>56</v>
      </c>
      <c r="C1" s="9"/>
      <c r="D1" s="9"/>
      <c r="F1" s="4"/>
      <c r="G1" s="4"/>
      <c r="H1" s="2"/>
      <c r="I1" s="2"/>
      <c r="J1" s="4"/>
      <c r="K1" s="2"/>
      <c r="L1" s="6"/>
      <c r="M1" s="6"/>
    </row>
    <row r="2" spans="2:13" s="1" customFormat="1" ht="18" customHeight="1" x14ac:dyDescent="0.3">
      <c r="B2" s="186" t="s">
        <v>103</v>
      </c>
      <c r="C2" s="171"/>
      <c r="D2" s="171"/>
      <c r="E2" s="172"/>
      <c r="F2" s="49"/>
      <c r="G2" s="49"/>
      <c r="H2" s="50"/>
      <c r="I2" s="50"/>
      <c r="J2" s="49"/>
      <c r="K2" s="50"/>
      <c r="L2" s="51"/>
      <c r="M2" s="52"/>
    </row>
    <row r="3" spans="2:13" s="1" customFormat="1" ht="18" customHeight="1" x14ac:dyDescent="0.3">
      <c r="B3" s="187" t="s">
        <v>105</v>
      </c>
      <c r="C3" s="173"/>
      <c r="D3" s="173"/>
      <c r="E3" s="174"/>
      <c r="F3" s="53"/>
      <c r="G3" s="53"/>
      <c r="H3" s="54"/>
      <c r="I3" s="54"/>
      <c r="J3" s="53"/>
      <c r="K3" s="54"/>
      <c r="L3" s="55"/>
      <c r="M3" s="56"/>
    </row>
    <row r="4" spans="2:13" ht="18" customHeight="1" x14ac:dyDescent="0.2">
      <c r="B4" s="187" t="s">
        <v>106</v>
      </c>
      <c r="C4" s="175"/>
      <c r="D4" s="175"/>
      <c r="E4" s="176"/>
      <c r="F4" s="58"/>
      <c r="G4" s="57"/>
      <c r="H4" s="59"/>
      <c r="I4" s="59"/>
      <c r="J4" s="57"/>
      <c r="K4" s="59"/>
      <c r="L4" s="60"/>
      <c r="M4" s="61"/>
    </row>
    <row r="5" spans="2:13" ht="18" customHeight="1" x14ac:dyDescent="0.2">
      <c r="B5" s="187" t="s">
        <v>107</v>
      </c>
      <c r="C5" s="175"/>
      <c r="D5" s="175"/>
      <c r="E5" s="176"/>
      <c r="F5" s="58"/>
      <c r="G5" s="57"/>
      <c r="H5" s="59"/>
      <c r="I5" s="59"/>
      <c r="J5" s="57"/>
      <c r="K5" s="59"/>
      <c r="L5" s="60"/>
      <c r="M5" s="61"/>
    </row>
    <row r="6" spans="2:13" ht="18" customHeight="1" thickBot="1" x14ac:dyDescent="0.25">
      <c r="B6" s="188" t="s">
        <v>108</v>
      </c>
      <c r="C6" s="177"/>
      <c r="D6" s="177"/>
      <c r="E6" s="178"/>
      <c r="F6" s="63"/>
      <c r="G6" s="62"/>
      <c r="H6" s="64"/>
      <c r="I6" s="64"/>
      <c r="J6" s="62"/>
      <c r="K6" s="64"/>
      <c r="L6" s="65"/>
      <c r="M6" s="66"/>
    </row>
    <row r="7" spans="2:13" ht="6" customHeight="1" thickBot="1" x14ac:dyDescent="0.35">
      <c r="B7" s="67"/>
      <c r="C7" s="68"/>
      <c r="D7" s="68"/>
      <c r="E7" s="69"/>
      <c r="F7" s="71"/>
      <c r="G7" s="70"/>
      <c r="H7" s="72"/>
      <c r="I7" s="72"/>
      <c r="J7" s="70"/>
      <c r="K7" s="72"/>
      <c r="L7" s="73"/>
      <c r="M7" s="74"/>
    </row>
    <row r="8" spans="2:13" ht="19.5" customHeight="1" thickBot="1" x14ac:dyDescent="0.3">
      <c r="B8" s="242" t="s">
        <v>33</v>
      </c>
      <c r="C8" s="230" t="s">
        <v>86</v>
      </c>
      <c r="D8" s="228"/>
      <c r="E8" s="228"/>
      <c r="F8" s="228"/>
      <c r="G8" s="228"/>
      <c r="H8" s="228"/>
      <c r="I8" s="228"/>
      <c r="J8" s="227" t="s">
        <v>85</v>
      </c>
      <c r="K8" s="228"/>
      <c r="L8" s="228"/>
      <c r="M8" s="229"/>
    </row>
    <row r="9" spans="2:13" ht="15.75" x14ac:dyDescent="0.25">
      <c r="B9" s="243"/>
      <c r="C9" s="158" t="s">
        <v>60</v>
      </c>
      <c r="D9" s="158" t="s">
        <v>57</v>
      </c>
      <c r="E9" s="159" t="s">
        <v>87</v>
      </c>
      <c r="F9" s="114" t="s">
        <v>38</v>
      </c>
      <c r="G9" s="114" t="s">
        <v>37</v>
      </c>
      <c r="H9" s="115" t="s">
        <v>36</v>
      </c>
      <c r="I9" s="115" t="s">
        <v>35</v>
      </c>
      <c r="J9" s="114" t="s">
        <v>39</v>
      </c>
      <c r="K9" s="115" t="s">
        <v>67</v>
      </c>
      <c r="L9" s="116" t="s">
        <v>68</v>
      </c>
      <c r="M9" s="117" t="s">
        <v>69</v>
      </c>
    </row>
    <row r="10" spans="2:13" ht="15.75" x14ac:dyDescent="0.25">
      <c r="B10" s="10" t="s">
        <v>43</v>
      </c>
      <c r="C10" s="221">
        <v>3</v>
      </c>
      <c r="D10" s="13" t="s">
        <v>58</v>
      </c>
      <c r="E10" s="195">
        <f>+C10/48</f>
        <v>6.25E-2</v>
      </c>
      <c r="F10" s="203">
        <v>0.12</v>
      </c>
      <c r="G10" s="204">
        <v>0.84</v>
      </c>
      <c r="H10" s="205">
        <v>5.9999999999999995E-4</v>
      </c>
      <c r="I10" s="205">
        <v>3.8E-3</v>
      </c>
      <c r="J10" s="206">
        <v>0.89</v>
      </c>
      <c r="K10" s="199">
        <f>+E10/J10</f>
        <v>7.02247191011236E-2</v>
      </c>
      <c r="L10" s="21">
        <f>+K10/F10</f>
        <v>0.58520599250936334</v>
      </c>
      <c r="M10" s="111">
        <f>+K10/G10</f>
        <v>8.3600856072766197E-2</v>
      </c>
    </row>
    <row r="11" spans="2:13" ht="15.75" x14ac:dyDescent="0.25">
      <c r="B11" s="11" t="s">
        <v>82</v>
      </c>
      <c r="C11" s="222">
        <v>8</v>
      </c>
      <c r="D11" s="14" t="s">
        <v>58</v>
      </c>
      <c r="E11" s="196">
        <f>+C11/52</f>
        <v>0.15384615384615385</v>
      </c>
      <c r="F11" s="207">
        <v>0.12</v>
      </c>
      <c r="G11" s="208">
        <v>0.77</v>
      </c>
      <c r="H11" s="209">
        <v>1.1000000000000001E-3</v>
      </c>
      <c r="I11" s="209">
        <v>3.5999999999999999E-3</v>
      </c>
      <c r="J11" s="210">
        <v>0.88</v>
      </c>
      <c r="K11" s="200">
        <f t="shared" ref="K11:K23" si="0">+E11/J11</f>
        <v>0.17482517482517484</v>
      </c>
      <c r="L11" s="22">
        <f t="shared" ref="L11:L23" si="1">+K11/F11</f>
        <v>1.4568764568764572</v>
      </c>
      <c r="M11" s="112">
        <f t="shared" ref="M11:M23" si="2">+K11/G11</f>
        <v>0.22704568159113617</v>
      </c>
    </row>
    <row r="12" spans="2:13" ht="15.75" x14ac:dyDescent="0.25">
      <c r="B12" s="11" t="s">
        <v>104</v>
      </c>
      <c r="C12" s="222">
        <v>30</v>
      </c>
      <c r="D12" s="14" t="s">
        <v>62</v>
      </c>
      <c r="E12" s="196">
        <f>+C12/100</f>
        <v>0.3</v>
      </c>
      <c r="F12" s="207">
        <v>0.14000000000000001</v>
      </c>
      <c r="G12" s="208">
        <v>0.72</v>
      </c>
      <c r="H12" s="209">
        <v>1.7999999999999999E-2</v>
      </c>
      <c r="I12" s="209">
        <v>2.9999999999999997E-4</v>
      </c>
      <c r="J12" s="210">
        <v>0.88</v>
      </c>
      <c r="K12" s="200">
        <f t="shared" ref="K12" si="3">+E12/J12</f>
        <v>0.34090909090909088</v>
      </c>
      <c r="L12" s="22">
        <f t="shared" ref="L12" si="4">+K12/F12</f>
        <v>2.4350649350649345</v>
      </c>
      <c r="M12" s="112">
        <f t="shared" ref="M12" si="5">+K12/G12</f>
        <v>0.47348484848484845</v>
      </c>
    </row>
    <row r="13" spans="2:13" ht="15.75" x14ac:dyDescent="0.25">
      <c r="B13" s="11" t="s">
        <v>44</v>
      </c>
      <c r="C13" s="222">
        <v>4</v>
      </c>
      <c r="D13" s="14" t="s">
        <v>58</v>
      </c>
      <c r="E13" s="196">
        <f>+C13/56</f>
        <v>7.1428571428571425E-2</v>
      </c>
      <c r="F13" s="207">
        <v>0.09</v>
      </c>
      <c r="G13" s="208">
        <v>0.88</v>
      </c>
      <c r="H13" s="209">
        <v>2.0000000000000001E-4</v>
      </c>
      <c r="I13" s="209">
        <v>3.0000000000000001E-3</v>
      </c>
      <c r="J13" s="210">
        <v>0.88</v>
      </c>
      <c r="K13" s="200">
        <f t="shared" si="0"/>
        <v>8.1168831168831168E-2</v>
      </c>
      <c r="L13" s="22">
        <f t="shared" si="1"/>
        <v>0.90187590187590194</v>
      </c>
      <c r="M13" s="112">
        <f t="shared" si="2"/>
        <v>9.223730814639905E-2</v>
      </c>
    </row>
    <row r="14" spans="2:13" ht="15.75" x14ac:dyDescent="0.25">
      <c r="B14" s="11" t="s">
        <v>0</v>
      </c>
      <c r="C14" s="222">
        <v>200</v>
      </c>
      <c r="D14" s="14" t="s">
        <v>59</v>
      </c>
      <c r="E14" s="196">
        <f>+C14/2000</f>
        <v>0.1</v>
      </c>
      <c r="F14" s="207">
        <v>0.09</v>
      </c>
      <c r="G14" s="208">
        <v>0.82</v>
      </c>
      <c r="H14" s="209">
        <v>5.9999999999999995E-4</v>
      </c>
      <c r="I14" s="209">
        <v>2.8E-3</v>
      </c>
      <c r="J14" s="210">
        <v>0.87</v>
      </c>
      <c r="K14" s="200">
        <f t="shared" si="0"/>
        <v>0.1149425287356322</v>
      </c>
      <c r="L14" s="22">
        <f t="shared" si="1"/>
        <v>1.2771392081736912</v>
      </c>
      <c r="M14" s="112">
        <f t="shared" si="2"/>
        <v>0.14017381553125879</v>
      </c>
    </row>
    <row r="15" spans="2:13" ht="15.75" x14ac:dyDescent="0.25">
      <c r="B15" s="11" t="s">
        <v>101</v>
      </c>
      <c r="C15" s="222">
        <v>7</v>
      </c>
      <c r="D15" s="14" t="s">
        <v>58</v>
      </c>
      <c r="E15" s="196">
        <f>+C15/56</f>
        <v>0.125</v>
      </c>
      <c r="F15" s="207">
        <v>0.11</v>
      </c>
      <c r="G15" s="208">
        <v>0.82</v>
      </c>
      <c r="H15" s="209">
        <v>4.0000000000000002E-4</v>
      </c>
      <c r="I15" s="209">
        <v>3.2000000000000002E-3</v>
      </c>
      <c r="J15" s="210">
        <v>0.89</v>
      </c>
      <c r="K15" s="200">
        <f t="shared" si="0"/>
        <v>0.1404494382022472</v>
      </c>
      <c r="L15" s="22">
        <f t="shared" si="1"/>
        <v>1.2768130745658837</v>
      </c>
      <c r="M15" s="112">
        <f t="shared" si="2"/>
        <v>0.17127980268566734</v>
      </c>
    </row>
    <row r="16" spans="2:13" ht="15.75" x14ac:dyDescent="0.25">
      <c r="B16" s="11" t="s">
        <v>102</v>
      </c>
      <c r="C16" s="222">
        <v>200</v>
      </c>
      <c r="D16" s="14" t="s">
        <v>59</v>
      </c>
      <c r="E16" s="196">
        <f>+C16/2000</f>
        <v>0.1</v>
      </c>
      <c r="F16" s="207">
        <v>0.05</v>
      </c>
      <c r="G16" s="208">
        <v>0.76</v>
      </c>
      <c r="H16" s="209">
        <v>1.0999999999999999E-2</v>
      </c>
      <c r="I16" s="209">
        <v>8.0000000000000004E-4</v>
      </c>
      <c r="J16" s="210">
        <v>0.76</v>
      </c>
      <c r="K16" s="200">
        <f t="shared" ref="K16" si="6">+E16/J16</f>
        <v>0.13157894736842105</v>
      </c>
      <c r="L16" s="22">
        <f t="shared" ref="L16" si="7">+K16/F16</f>
        <v>2.6315789473684208</v>
      </c>
      <c r="M16" s="112">
        <f t="shared" ref="M16" si="8">+K16/G16</f>
        <v>0.17313019390581716</v>
      </c>
    </row>
    <row r="17" spans="2:13" ht="15.75" x14ac:dyDescent="0.25">
      <c r="B17" s="11" t="s">
        <v>96</v>
      </c>
      <c r="C17" s="222">
        <v>1</v>
      </c>
      <c r="D17" s="14" t="s">
        <v>97</v>
      </c>
      <c r="E17" s="196">
        <f>+C17</f>
        <v>1</v>
      </c>
      <c r="F17" s="207">
        <v>0.16</v>
      </c>
      <c r="G17" s="208">
        <v>0.6</v>
      </c>
      <c r="H17" s="209">
        <v>0.02</v>
      </c>
      <c r="I17" s="209">
        <v>0.01</v>
      </c>
      <c r="J17" s="210">
        <v>0.9</v>
      </c>
      <c r="K17" s="200">
        <f t="shared" si="0"/>
        <v>1.1111111111111112</v>
      </c>
      <c r="L17" s="22">
        <f t="shared" si="1"/>
        <v>6.9444444444444446</v>
      </c>
      <c r="M17" s="112">
        <f t="shared" si="2"/>
        <v>1.8518518518518521</v>
      </c>
    </row>
    <row r="18" spans="2:13" ht="15.75" x14ac:dyDescent="0.25">
      <c r="B18" s="11" t="s">
        <v>45</v>
      </c>
      <c r="C18" s="222">
        <v>4</v>
      </c>
      <c r="D18" s="14" t="s">
        <v>58</v>
      </c>
      <c r="E18" s="196">
        <f>+C18/32</f>
        <v>0.125</v>
      </c>
      <c r="F18" s="207">
        <v>0.13</v>
      </c>
      <c r="G18" s="208">
        <v>0.76</v>
      </c>
      <c r="H18" s="209">
        <v>5.0000000000000001E-4</v>
      </c>
      <c r="I18" s="209">
        <v>4.1000000000000003E-3</v>
      </c>
      <c r="J18" s="210">
        <v>0.89</v>
      </c>
      <c r="K18" s="200">
        <f t="shared" si="0"/>
        <v>0.1404494382022472</v>
      </c>
      <c r="L18" s="22">
        <f t="shared" si="1"/>
        <v>1.0803802938634399</v>
      </c>
      <c r="M18" s="112">
        <f t="shared" si="2"/>
        <v>0.1848018923713779</v>
      </c>
    </row>
    <row r="19" spans="2:13" ht="15.75" x14ac:dyDescent="0.25">
      <c r="B19" s="11" t="s">
        <v>46</v>
      </c>
      <c r="C19" s="222">
        <v>8</v>
      </c>
      <c r="D19" s="14" t="s">
        <v>58</v>
      </c>
      <c r="E19" s="196">
        <f>+C19/56</f>
        <v>0.14285714285714285</v>
      </c>
      <c r="F19" s="207">
        <v>0.12</v>
      </c>
      <c r="G19" s="208">
        <v>0.82</v>
      </c>
      <c r="H19" s="209">
        <v>6.9999999999999999E-4</v>
      </c>
      <c r="I19" s="209">
        <v>3.8999999999999998E-3</v>
      </c>
      <c r="J19" s="210">
        <v>0.89</v>
      </c>
      <c r="K19" s="200">
        <f t="shared" si="0"/>
        <v>0.16051364365971107</v>
      </c>
      <c r="L19" s="22">
        <f t="shared" si="1"/>
        <v>1.3376136971642589</v>
      </c>
      <c r="M19" s="112">
        <f t="shared" si="2"/>
        <v>0.19574834592647694</v>
      </c>
    </row>
    <row r="20" spans="2:13" ht="15.75" x14ac:dyDescent="0.25">
      <c r="B20" s="11" t="s">
        <v>70</v>
      </c>
      <c r="C20" s="222">
        <v>8</v>
      </c>
      <c r="D20" s="14" t="s">
        <v>58</v>
      </c>
      <c r="E20" s="196">
        <f>+C20/40</f>
        <v>0.2</v>
      </c>
      <c r="F20" s="207">
        <v>0.13</v>
      </c>
      <c r="G20" s="208">
        <v>0.75</v>
      </c>
      <c r="H20" s="209">
        <v>4.0000000000000002E-4</v>
      </c>
      <c r="I20" s="209">
        <v>4.0000000000000001E-3</v>
      </c>
      <c r="J20" s="210">
        <v>0.88</v>
      </c>
      <c r="K20" s="200">
        <f t="shared" si="0"/>
        <v>0.22727272727272729</v>
      </c>
      <c r="L20" s="22">
        <f t="shared" si="1"/>
        <v>1.7482517482517483</v>
      </c>
      <c r="M20" s="112">
        <f t="shared" si="2"/>
        <v>0.30303030303030304</v>
      </c>
    </row>
    <row r="21" spans="2:13" ht="15.75" x14ac:dyDescent="0.25">
      <c r="B21" s="11" t="s">
        <v>53</v>
      </c>
      <c r="C21" s="222">
        <v>5</v>
      </c>
      <c r="D21" s="14" t="s">
        <v>58</v>
      </c>
      <c r="E21" s="196">
        <f>+C21/48</f>
        <v>0.10416666666666667</v>
      </c>
      <c r="F21" s="207">
        <v>0.14000000000000001</v>
      </c>
      <c r="G21" s="208">
        <v>0.85</v>
      </c>
      <c r="H21" s="209">
        <v>6.9999999999999999E-4</v>
      </c>
      <c r="I21" s="209">
        <v>3.8999999999999998E-3</v>
      </c>
      <c r="J21" s="210">
        <v>0.89</v>
      </c>
      <c r="K21" s="200">
        <f t="shared" si="0"/>
        <v>0.11704119850187267</v>
      </c>
      <c r="L21" s="22">
        <f t="shared" si="1"/>
        <v>0.83600856072766183</v>
      </c>
      <c r="M21" s="112">
        <f t="shared" si="2"/>
        <v>0.13769552764926196</v>
      </c>
    </row>
    <row r="22" spans="2:13" ht="15.75" x14ac:dyDescent="0.25">
      <c r="B22" s="11" t="s">
        <v>48</v>
      </c>
      <c r="C22" s="222">
        <v>5</v>
      </c>
      <c r="D22" s="14" t="s">
        <v>58</v>
      </c>
      <c r="E22" s="196">
        <f>+C22/60</f>
        <v>8.3333333333333329E-2</v>
      </c>
      <c r="F22" s="207">
        <v>0.14000000000000001</v>
      </c>
      <c r="G22" s="208">
        <v>0.88</v>
      </c>
      <c r="H22" s="209">
        <v>4.0000000000000002E-4</v>
      </c>
      <c r="I22" s="209">
        <v>4.3E-3</v>
      </c>
      <c r="J22" s="210">
        <v>0.89</v>
      </c>
      <c r="K22" s="200">
        <f t="shared" si="0"/>
        <v>9.363295880149812E-2</v>
      </c>
      <c r="L22" s="22">
        <f t="shared" si="1"/>
        <v>0.66880684858212935</v>
      </c>
      <c r="M22" s="112">
        <f t="shared" si="2"/>
        <v>0.10640108954715695</v>
      </c>
    </row>
    <row r="23" spans="2:13" ht="15.75" x14ac:dyDescent="0.25">
      <c r="B23" s="12" t="s">
        <v>77</v>
      </c>
      <c r="C23" s="189"/>
      <c r="D23" s="190"/>
      <c r="E23" s="202">
        <v>0.13</v>
      </c>
      <c r="F23" s="211">
        <v>0.14000000000000001</v>
      </c>
      <c r="G23" s="212">
        <v>0.8</v>
      </c>
      <c r="H23" s="213">
        <v>0</v>
      </c>
      <c r="I23" s="213">
        <v>0</v>
      </c>
      <c r="J23" s="214">
        <v>0.89</v>
      </c>
      <c r="K23" s="201">
        <f t="shared" si="0"/>
        <v>0.14606741573033707</v>
      </c>
      <c r="L23" s="23">
        <f t="shared" si="1"/>
        <v>1.0433386837881218</v>
      </c>
      <c r="M23" s="113">
        <f t="shared" si="2"/>
        <v>0.18258426966292132</v>
      </c>
    </row>
    <row r="24" spans="2:13" ht="6" customHeight="1" x14ac:dyDescent="0.2">
      <c r="B24" s="75"/>
      <c r="C24" s="76"/>
      <c r="D24" s="77"/>
      <c r="E24" s="104"/>
      <c r="F24" s="78"/>
      <c r="G24" s="78"/>
      <c r="H24" s="79"/>
      <c r="I24" s="79"/>
      <c r="J24" s="78"/>
      <c r="K24" s="80"/>
      <c r="L24" s="80"/>
      <c r="M24" s="80"/>
    </row>
    <row r="25" spans="2:13" ht="20.25" customHeight="1" thickBot="1" x14ac:dyDescent="0.3">
      <c r="B25" s="241" t="s">
        <v>34</v>
      </c>
      <c r="C25" s="231" t="s">
        <v>86</v>
      </c>
      <c r="D25" s="232"/>
      <c r="E25" s="232"/>
      <c r="F25" s="232"/>
      <c r="G25" s="232"/>
      <c r="H25" s="232"/>
      <c r="I25" s="232"/>
      <c r="J25" s="233" t="s">
        <v>85</v>
      </c>
      <c r="K25" s="232"/>
      <c r="L25" s="232"/>
      <c r="M25" s="234"/>
    </row>
    <row r="26" spans="2:13" ht="17.25" customHeight="1" x14ac:dyDescent="0.25">
      <c r="B26" s="240"/>
      <c r="C26" s="160" t="s">
        <v>60</v>
      </c>
      <c r="D26" s="160" t="s">
        <v>57</v>
      </c>
      <c r="E26" s="169" t="s">
        <v>87</v>
      </c>
      <c r="F26" s="162" t="s">
        <v>38</v>
      </c>
      <c r="G26" s="162" t="s">
        <v>37</v>
      </c>
      <c r="H26" s="163" t="s">
        <v>36</v>
      </c>
      <c r="I26" s="163" t="s">
        <v>35</v>
      </c>
      <c r="J26" s="164" t="s">
        <v>39</v>
      </c>
      <c r="K26" s="170" t="s">
        <v>67</v>
      </c>
      <c r="L26" s="166" t="s">
        <v>68</v>
      </c>
      <c r="M26" s="167" t="s">
        <v>69</v>
      </c>
    </row>
    <row r="27" spans="2:13" ht="15.75" x14ac:dyDescent="0.25">
      <c r="B27" s="18" t="s">
        <v>50</v>
      </c>
      <c r="C27" s="221">
        <v>400</v>
      </c>
      <c r="D27" s="15" t="s">
        <v>59</v>
      </c>
      <c r="E27" s="197">
        <f>+C27/2000</f>
        <v>0.2</v>
      </c>
      <c r="F27" s="215">
        <v>0.18</v>
      </c>
      <c r="G27" s="204">
        <v>0.56999999999999995</v>
      </c>
      <c r="H27" s="205">
        <v>1.2999999999999999E-2</v>
      </c>
      <c r="I27" s="205">
        <v>2.3E-3</v>
      </c>
      <c r="J27" s="216">
        <v>0.91</v>
      </c>
      <c r="K27" s="119">
        <f>+E27/J27</f>
        <v>0.21978021978021978</v>
      </c>
      <c r="L27" s="121">
        <f>+K27/F27</f>
        <v>1.2210012210012211</v>
      </c>
      <c r="M27" s="19">
        <f>+E27/G27</f>
        <v>0.35087719298245618</v>
      </c>
    </row>
    <row r="28" spans="2:13" ht="15.75" x14ac:dyDescent="0.25">
      <c r="B28" s="20" t="s">
        <v>51</v>
      </c>
      <c r="C28" s="222">
        <v>400</v>
      </c>
      <c r="D28" s="17" t="s">
        <v>59</v>
      </c>
      <c r="E28" s="198">
        <f>+C28/2000</f>
        <v>0.2</v>
      </c>
      <c r="F28" s="85">
        <v>0.19</v>
      </c>
      <c r="G28" s="208">
        <v>0.61</v>
      </c>
      <c r="H28" s="209">
        <v>1.4200000000000001E-2</v>
      </c>
      <c r="I28" s="209">
        <v>2.5000000000000001E-3</v>
      </c>
      <c r="J28" s="217">
        <v>0.92</v>
      </c>
      <c r="K28" s="109">
        <f t="shared" ref="K28:K42" si="9">+E28/J28</f>
        <v>0.21739130434782608</v>
      </c>
      <c r="L28" s="122">
        <f t="shared" ref="L28:L42" si="10">+K28/F28</f>
        <v>1.1441647597254003</v>
      </c>
      <c r="M28" s="16">
        <f t="shared" ref="M28:M42" si="11">+E28/G28</f>
        <v>0.32786885245901642</v>
      </c>
    </row>
    <row r="29" spans="2:13" ht="15.75" x14ac:dyDescent="0.25">
      <c r="B29" s="20" t="s">
        <v>65</v>
      </c>
      <c r="C29" s="222">
        <v>350</v>
      </c>
      <c r="D29" s="17" t="s">
        <v>59</v>
      </c>
      <c r="E29" s="198">
        <f>+C29/2000</f>
        <v>0.17499999999999999</v>
      </c>
      <c r="F29" s="85">
        <v>0.36</v>
      </c>
      <c r="G29" s="208">
        <v>0.63</v>
      </c>
      <c r="H29" s="209">
        <v>6.7999999999999996E-3</v>
      </c>
      <c r="I29" s="209">
        <v>1.17E-2</v>
      </c>
      <c r="J29" s="217">
        <v>0.88</v>
      </c>
      <c r="K29" s="109">
        <f t="shared" si="9"/>
        <v>0.19886363636363635</v>
      </c>
      <c r="L29" s="122">
        <f t="shared" si="10"/>
        <v>0.55239898989898994</v>
      </c>
      <c r="M29" s="16">
        <f t="shared" si="11"/>
        <v>0.27777777777777773</v>
      </c>
    </row>
    <row r="30" spans="2:13" ht="15.75" x14ac:dyDescent="0.25">
      <c r="B30" s="20" t="s">
        <v>3</v>
      </c>
      <c r="C30" s="222">
        <v>28</v>
      </c>
      <c r="D30" s="17" t="s">
        <v>62</v>
      </c>
      <c r="E30" s="198">
        <f>+C30/100</f>
        <v>0.28000000000000003</v>
      </c>
      <c r="F30" s="85">
        <v>0.38</v>
      </c>
      <c r="G30" s="208">
        <v>0.72</v>
      </c>
      <c r="H30" s="209">
        <v>1.6E-2</v>
      </c>
      <c r="I30" s="209">
        <v>9.4999999999999998E-3</v>
      </c>
      <c r="J30" s="217">
        <v>0.89</v>
      </c>
      <c r="K30" s="109">
        <f t="shared" si="9"/>
        <v>0.31460674157303375</v>
      </c>
      <c r="L30" s="122">
        <f t="shared" si="10"/>
        <v>0.82791247782377297</v>
      </c>
      <c r="M30" s="16">
        <f t="shared" si="11"/>
        <v>0.38888888888888895</v>
      </c>
    </row>
    <row r="31" spans="2:13" ht="15.75" x14ac:dyDescent="0.25">
      <c r="B31" s="20" t="s">
        <v>1</v>
      </c>
      <c r="C31" s="222">
        <v>325</v>
      </c>
      <c r="D31" s="17" t="s">
        <v>59</v>
      </c>
      <c r="E31" s="198">
        <f t="shared" ref="E31:E41" si="12">+C31/2000</f>
        <v>0.16250000000000001</v>
      </c>
      <c r="F31" s="85">
        <v>0.48</v>
      </c>
      <c r="G31" s="208">
        <v>0.77</v>
      </c>
      <c r="H31" s="209">
        <v>2.2000000000000001E-3</v>
      </c>
      <c r="I31" s="209">
        <v>1.2500000000000001E-2</v>
      </c>
      <c r="J31" s="217">
        <v>0.9</v>
      </c>
      <c r="K31" s="109">
        <f t="shared" si="9"/>
        <v>0.18055555555555555</v>
      </c>
      <c r="L31" s="122">
        <f t="shared" si="10"/>
        <v>0.37615740740740744</v>
      </c>
      <c r="M31" s="16">
        <f t="shared" si="11"/>
        <v>0.21103896103896105</v>
      </c>
    </row>
    <row r="32" spans="2:13" ht="15.75" x14ac:dyDescent="0.25">
      <c r="B32" s="20" t="s">
        <v>54</v>
      </c>
      <c r="C32" s="222">
        <v>1500</v>
      </c>
      <c r="D32" s="17" t="s">
        <v>59</v>
      </c>
      <c r="E32" s="198">
        <f t="shared" si="12"/>
        <v>0.75</v>
      </c>
      <c r="F32" s="85">
        <v>0.66</v>
      </c>
      <c r="G32" s="208">
        <v>0.74</v>
      </c>
      <c r="H32" s="209">
        <v>5.5E-2</v>
      </c>
      <c r="I32" s="209">
        <v>3.15E-2</v>
      </c>
      <c r="J32" s="217">
        <v>0.9</v>
      </c>
      <c r="K32" s="109">
        <f t="shared" si="9"/>
        <v>0.83333333333333326</v>
      </c>
      <c r="L32" s="122">
        <f t="shared" si="10"/>
        <v>1.2626262626262625</v>
      </c>
      <c r="M32" s="16">
        <f t="shared" si="11"/>
        <v>1.0135135135135136</v>
      </c>
    </row>
    <row r="33" spans="2:13" ht="15.75" x14ac:dyDescent="0.25">
      <c r="B33" s="20" t="s">
        <v>64</v>
      </c>
      <c r="C33" s="222">
        <v>300</v>
      </c>
      <c r="D33" s="17" t="s">
        <v>59</v>
      </c>
      <c r="E33" s="198">
        <f t="shared" si="12"/>
        <v>0.15</v>
      </c>
      <c r="F33" s="85">
        <v>0.39</v>
      </c>
      <c r="G33" s="208">
        <v>0.76</v>
      </c>
      <c r="H33" s="209">
        <v>4.3E-3</v>
      </c>
      <c r="I33" s="209">
        <v>9.2999999999999992E-3</v>
      </c>
      <c r="J33" s="217">
        <v>0.91</v>
      </c>
      <c r="K33" s="109">
        <f t="shared" si="9"/>
        <v>0.16483516483516483</v>
      </c>
      <c r="L33" s="122">
        <f t="shared" si="10"/>
        <v>0.42265426880811496</v>
      </c>
      <c r="M33" s="16">
        <f t="shared" si="11"/>
        <v>0.19736842105263158</v>
      </c>
    </row>
    <row r="34" spans="2:13" ht="15.75" x14ac:dyDescent="0.25">
      <c r="B34" s="20" t="s">
        <v>2</v>
      </c>
      <c r="C34" s="222">
        <v>400</v>
      </c>
      <c r="D34" s="17" t="s">
        <v>59</v>
      </c>
      <c r="E34" s="198">
        <f t="shared" si="12"/>
        <v>0.2</v>
      </c>
      <c r="F34" s="85">
        <v>0.5</v>
      </c>
      <c r="G34" s="208">
        <v>0.77</v>
      </c>
      <c r="H34" s="209">
        <v>2.3999999999999998E-3</v>
      </c>
      <c r="I34" s="209">
        <v>4.7999999999999996E-3</v>
      </c>
      <c r="J34" s="217">
        <v>0.91</v>
      </c>
      <c r="K34" s="109">
        <f t="shared" si="9"/>
        <v>0.21978021978021978</v>
      </c>
      <c r="L34" s="122">
        <f t="shared" si="10"/>
        <v>0.43956043956043955</v>
      </c>
      <c r="M34" s="16">
        <f t="shared" si="11"/>
        <v>0.25974025974025977</v>
      </c>
    </row>
    <row r="35" spans="2:13" ht="15.75" x14ac:dyDescent="0.25">
      <c r="B35" s="20" t="s">
        <v>95</v>
      </c>
      <c r="C35" s="222">
        <v>1</v>
      </c>
      <c r="D35" s="17" t="s">
        <v>97</v>
      </c>
      <c r="E35" s="198">
        <f>+C35</f>
        <v>1</v>
      </c>
      <c r="F35" s="85">
        <v>0.2</v>
      </c>
      <c r="G35" s="208">
        <v>0.7</v>
      </c>
      <c r="H35" s="209">
        <v>0.06</v>
      </c>
      <c r="I35" s="209">
        <v>0.03</v>
      </c>
      <c r="J35" s="217">
        <v>0.9</v>
      </c>
      <c r="K35" s="109">
        <f t="shared" si="9"/>
        <v>1.1111111111111112</v>
      </c>
      <c r="L35" s="122">
        <f t="shared" si="10"/>
        <v>5.5555555555555554</v>
      </c>
      <c r="M35" s="16">
        <f t="shared" si="11"/>
        <v>1.4285714285714286</v>
      </c>
    </row>
    <row r="36" spans="2:13" ht="15.75" x14ac:dyDescent="0.25">
      <c r="B36" s="20" t="s">
        <v>31</v>
      </c>
      <c r="C36" s="222">
        <v>280</v>
      </c>
      <c r="D36" s="17" t="s">
        <v>59</v>
      </c>
      <c r="E36" s="198">
        <f t="shared" si="12"/>
        <v>0.14000000000000001</v>
      </c>
      <c r="F36" s="85">
        <v>0.49</v>
      </c>
      <c r="G36" s="208">
        <v>0.84</v>
      </c>
      <c r="H36" s="209">
        <v>3.8000000000000002E-4</v>
      </c>
      <c r="I36" s="209">
        <v>7.1000000000000004E-3</v>
      </c>
      <c r="J36" s="217">
        <v>0.91</v>
      </c>
      <c r="K36" s="109">
        <f t="shared" si="9"/>
        <v>0.15384615384615385</v>
      </c>
      <c r="L36" s="122">
        <f t="shared" si="10"/>
        <v>0.31397174254317112</v>
      </c>
      <c r="M36" s="16">
        <f t="shared" si="11"/>
        <v>0.16666666666666669</v>
      </c>
    </row>
    <row r="37" spans="2:13" ht="15.75" x14ac:dyDescent="0.25">
      <c r="B37" s="20" t="s">
        <v>32</v>
      </c>
      <c r="C37" s="222">
        <v>400</v>
      </c>
      <c r="D37" s="17" t="s">
        <v>59</v>
      </c>
      <c r="E37" s="198">
        <f t="shared" si="12"/>
        <v>0.2</v>
      </c>
      <c r="F37" s="85">
        <v>0.54</v>
      </c>
      <c r="G37" s="208">
        <v>0.87</v>
      </c>
      <c r="H37" s="209">
        <v>2.8E-3</v>
      </c>
      <c r="I37" s="209">
        <v>7.1000000000000004E-3</v>
      </c>
      <c r="J37" s="217">
        <v>0.91</v>
      </c>
      <c r="K37" s="109">
        <f t="shared" si="9"/>
        <v>0.21978021978021978</v>
      </c>
      <c r="L37" s="122">
        <f t="shared" si="10"/>
        <v>0.40700040700040696</v>
      </c>
      <c r="M37" s="16">
        <f t="shared" si="11"/>
        <v>0.22988505747126439</v>
      </c>
    </row>
    <row r="38" spans="2:13" ht="15.75" x14ac:dyDescent="0.25">
      <c r="B38" s="20" t="s">
        <v>52</v>
      </c>
      <c r="C38" s="222">
        <v>230</v>
      </c>
      <c r="D38" s="17" t="s">
        <v>59</v>
      </c>
      <c r="E38" s="198">
        <f t="shared" si="12"/>
        <v>0.115</v>
      </c>
      <c r="F38" s="85">
        <v>0.38</v>
      </c>
      <c r="G38" s="208">
        <v>0.65</v>
      </c>
      <c r="H38" s="209">
        <v>5.7999999999999996E-3</v>
      </c>
      <c r="I38" s="209">
        <v>2.7000000000000001E-3</v>
      </c>
      <c r="J38" s="217">
        <v>0.92</v>
      </c>
      <c r="K38" s="109">
        <f t="shared" si="9"/>
        <v>0.125</v>
      </c>
      <c r="L38" s="122">
        <f t="shared" si="10"/>
        <v>0.32894736842105265</v>
      </c>
      <c r="M38" s="16">
        <f t="shared" si="11"/>
        <v>0.17692307692307693</v>
      </c>
    </row>
    <row r="39" spans="2:13" ht="15.75" x14ac:dyDescent="0.25">
      <c r="B39" s="20" t="s">
        <v>55</v>
      </c>
      <c r="C39" s="222">
        <v>300</v>
      </c>
      <c r="D39" s="17" t="s">
        <v>59</v>
      </c>
      <c r="E39" s="198">
        <f t="shared" si="12"/>
        <v>0.15</v>
      </c>
      <c r="F39" s="85">
        <v>0.23</v>
      </c>
      <c r="G39" s="208">
        <v>0.95</v>
      </c>
      <c r="H39" s="209">
        <v>1.4E-3</v>
      </c>
      <c r="I39" s="209">
        <v>6.4000000000000003E-3</v>
      </c>
      <c r="J39" s="217">
        <v>0.91</v>
      </c>
      <c r="K39" s="109">
        <f t="shared" si="9"/>
        <v>0.16483516483516483</v>
      </c>
      <c r="L39" s="122">
        <f t="shared" si="10"/>
        <v>0.71667462971810791</v>
      </c>
      <c r="M39" s="16">
        <f t="shared" si="11"/>
        <v>0.15789473684210525</v>
      </c>
    </row>
    <row r="40" spans="2:13" ht="15.75" x14ac:dyDescent="0.25">
      <c r="B40" s="20" t="s">
        <v>47</v>
      </c>
      <c r="C40" s="222">
        <v>8</v>
      </c>
      <c r="D40" s="17" t="s">
        <v>58</v>
      </c>
      <c r="E40" s="198">
        <f>+C40/60</f>
        <v>0.13333333333333333</v>
      </c>
      <c r="F40" s="85">
        <v>0.4</v>
      </c>
      <c r="G40" s="208">
        <v>0.93</v>
      </c>
      <c r="H40" s="209">
        <v>2.7000000000000001E-3</v>
      </c>
      <c r="I40" s="209">
        <v>6.4000000000000003E-3</v>
      </c>
      <c r="J40" s="217">
        <v>0.88</v>
      </c>
      <c r="K40" s="109">
        <f t="shared" si="9"/>
        <v>0.15151515151515152</v>
      </c>
      <c r="L40" s="122">
        <f t="shared" si="10"/>
        <v>0.37878787878787878</v>
      </c>
      <c r="M40" s="16">
        <f t="shared" si="11"/>
        <v>0.14336917562724014</v>
      </c>
    </row>
    <row r="41" spans="2:13" ht="15.75" x14ac:dyDescent="0.25">
      <c r="B41" s="20" t="s">
        <v>100</v>
      </c>
      <c r="C41" s="222">
        <v>350</v>
      </c>
      <c r="D41" s="17" t="s">
        <v>59</v>
      </c>
      <c r="E41" s="198">
        <f t="shared" si="12"/>
        <v>0.17499999999999999</v>
      </c>
      <c r="F41" s="85">
        <v>2.88</v>
      </c>
      <c r="G41" s="208">
        <v>0</v>
      </c>
      <c r="H41" s="209">
        <v>0</v>
      </c>
      <c r="I41" s="209">
        <v>0</v>
      </c>
      <c r="J41" s="217">
        <v>0.99</v>
      </c>
      <c r="K41" s="109">
        <f t="shared" si="9"/>
        <v>0.17676767676767677</v>
      </c>
      <c r="L41" s="122">
        <f t="shared" si="10"/>
        <v>6.1377665544332216E-2</v>
      </c>
      <c r="M41" s="185"/>
    </row>
    <row r="42" spans="2:13" ht="15.75" x14ac:dyDescent="0.25">
      <c r="B42" s="24" t="s">
        <v>78</v>
      </c>
      <c r="C42" s="107"/>
      <c r="D42" s="108"/>
      <c r="E42" s="218">
        <v>0.2</v>
      </c>
      <c r="F42" s="219">
        <v>0.36</v>
      </c>
      <c r="G42" s="212">
        <v>0.7</v>
      </c>
      <c r="H42" s="213">
        <v>0</v>
      </c>
      <c r="I42" s="213">
        <v>0</v>
      </c>
      <c r="J42" s="220">
        <v>0.9</v>
      </c>
      <c r="K42" s="120">
        <f t="shared" si="9"/>
        <v>0.22222222222222224</v>
      </c>
      <c r="L42" s="123">
        <f t="shared" si="10"/>
        <v>0.61728395061728403</v>
      </c>
      <c r="M42" s="110">
        <f t="shared" si="11"/>
        <v>0.28571428571428575</v>
      </c>
    </row>
    <row r="43" spans="2:13" ht="6" customHeight="1" x14ac:dyDescent="0.25">
      <c r="B43" s="81"/>
      <c r="C43" s="82"/>
      <c r="D43" s="82"/>
      <c r="E43" s="83"/>
      <c r="F43" s="84"/>
      <c r="G43" s="84"/>
      <c r="H43" s="85"/>
      <c r="I43" s="85"/>
      <c r="J43" s="84"/>
      <c r="K43" s="86"/>
      <c r="L43" s="87"/>
      <c r="M43" s="87"/>
    </row>
    <row r="44" spans="2:13" ht="21.75" customHeight="1" thickBot="1" x14ac:dyDescent="0.3">
      <c r="B44" s="241" t="s">
        <v>88</v>
      </c>
      <c r="C44" s="231" t="s">
        <v>86</v>
      </c>
      <c r="D44" s="232"/>
      <c r="E44" s="232"/>
      <c r="F44" s="232"/>
      <c r="G44" s="232"/>
      <c r="H44" s="232"/>
      <c r="I44" s="232"/>
      <c r="J44" s="233" t="s">
        <v>85</v>
      </c>
      <c r="K44" s="232"/>
      <c r="L44" s="232"/>
      <c r="M44" s="234"/>
    </row>
    <row r="45" spans="2:13" ht="15.75" x14ac:dyDescent="0.25">
      <c r="B45" s="240"/>
      <c r="C45" s="160" t="s">
        <v>60</v>
      </c>
      <c r="D45" s="160" t="s">
        <v>57</v>
      </c>
      <c r="E45" s="169" t="s">
        <v>87</v>
      </c>
      <c r="F45" s="162" t="s">
        <v>38</v>
      </c>
      <c r="G45" s="162" t="s">
        <v>37</v>
      </c>
      <c r="H45" s="163" t="s">
        <v>36</v>
      </c>
      <c r="I45" s="163" t="s">
        <v>35</v>
      </c>
      <c r="J45" s="164" t="s">
        <v>39</v>
      </c>
      <c r="K45" s="165" t="s">
        <v>67</v>
      </c>
      <c r="L45" s="166" t="s">
        <v>68</v>
      </c>
      <c r="M45" s="167" t="s">
        <v>69</v>
      </c>
    </row>
    <row r="46" spans="2:13" ht="15.75" x14ac:dyDescent="0.25">
      <c r="B46" s="25" t="s">
        <v>20</v>
      </c>
      <c r="C46" s="223">
        <v>250</v>
      </c>
      <c r="D46" s="26" t="s">
        <v>59</v>
      </c>
      <c r="E46" s="191">
        <f>+C46/2000</f>
        <v>0.125</v>
      </c>
      <c r="F46" s="215">
        <v>0.19</v>
      </c>
      <c r="G46" s="204">
        <v>0.59</v>
      </c>
      <c r="H46" s="205">
        <v>1.41E-2</v>
      </c>
      <c r="I46" s="205">
        <v>2.5999999999999999E-3</v>
      </c>
      <c r="J46" s="216">
        <v>0.9</v>
      </c>
      <c r="K46" s="27">
        <f>+E46/J46</f>
        <v>0.1388888888888889</v>
      </c>
      <c r="L46" s="124">
        <f>+K46/F46</f>
        <v>0.73099415204678364</v>
      </c>
      <c r="M46" s="125">
        <f>+K46/G46</f>
        <v>0.23540489642184559</v>
      </c>
    </row>
    <row r="47" spans="2:13" ht="15.75" x14ac:dyDescent="0.25">
      <c r="B47" s="28" t="s">
        <v>21</v>
      </c>
      <c r="C47" s="224">
        <v>300</v>
      </c>
      <c r="D47" s="29" t="s">
        <v>59</v>
      </c>
      <c r="E47" s="192">
        <f t="shared" ref="E47:E67" si="13">+C47/2000</f>
        <v>0.15</v>
      </c>
      <c r="F47" s="85">
        <v>0.17</v>
      </c>
      <c r="G47" s="208">
        <v>0.57999999999999996</v>
      </c>
      <c r="H47" s="209">
        <v>1.4E-2</v>
      </c>
      <c r="I47" s="209">
        <v>2.3999999999999998E-3</v>
      </c>
      <c r="J47" s="217">
        <v>0.89</v>
      </c>
      <c r="K47" s="30">
        <f t="shared" ref="K47:K68" si="14">+E47/J47</f>
        <v>0.16853932584269662</v>
      </c>
      <c r="L47" s="126">
        <f t="shared" ref="L47:L68" si="15">+K47/F47</f>
        <v>0.9914077990746859</v>
      </c>
      <c r="M47" s="127">
        <f t="shared" ref="M47:M68" si="16">+K47/G47</f>
        <v>0.29058504455637352</v>
      </c>
    </row>
    <row r="48" spans="2:13" ht="15.75" x14ac:dyDescent="0.25">
      <c r="B48" s="28" t="s">
        <v>22</v>
      </c>
      <c r="C48" s="224">
        <v>150</v>
      </c>
      <c r="D48" s="29" t="s">
        <v>59</v>
      </c>
      <c r="E48" s="192">
        <f t="shared" si="13"/>
        <v>7.4999999999999997E-2</v>
      </c>
      <c r="F48" s="85">
        <v>0.16</v>
      </c>
      <c r="G48" s="208">
        <v>0.54</v>
      </c>
      <c r="H48" s="209">
        <v>1.2E-2</v>
      </c>
      <c r="I48" s="209">
        <v>2.3E-3</v>
      </c>
      <c r="J48" s="217">
        <v>0.88</v>
      </c>
      <c r="K48" s="30">
        <f t="shared" si="14"/>
        <v>8.5227272727272721E-2</v>
      </c>
      <c r="L48" s="126">
        <f t="shared" si="15"/>
        <v>0.53267045454545447</v>
      </c>
      <c r="M48" s="127">
        <f t="shared" si="16"/>
        <v>0.15782828282828282</v>
      </c>
    </row>
    <row r="49" spans="2:13" ht="15.75" x14ac:dyDescent="0.25">
      <c r="B49" s="28" t="s">
        <v>23</v>
      </c>
      <c r="C49" s="224">
        <v>100</v>
      </c>
      <c r="D49" s="29" t="s">
        <v>59</v>
      </c>
      <c r="E49" s="192">
        <f t="shared" si="13"/>
        <v>0.05</v>
      </c>
      <c r="F49" s="85">
        <v>0.13</v>
      </c>
      <c r="G49" s="208">
        <v>0.5</v>
      </c>
      <c r="H49" s="209">
        <v>1.18E-2</v>
      </c>
      <c r="I49" s="209">
        <v>1.9E-3</v>
      </c>
      <c r="J49" s="217">
        <v>0.88</v>
      </c>
      <c r="K49" s="30">
        <f t="shared" si="14"/>
        <v>5.6818181818181823E-2</v>
      </c>
      <c r="L49" s="126">
        <f t="shared" si="15"/>
        <v>0.43706293706293708</v>
      </c>
      <c r="M49" s="127">
        <f t="shared" si="16"/>
        <v>0.11363636363636365</v>
      </c>
    </row>
    <row r="50" spans="2:13" ht="15.75" x14ac:dyDescent="0.25">
      <c r="B50" s="28" t="s">
        <v>18</v>
      </c>
      <c r="C50" s="224">
        <v>60</v>
      </c>
      <c r="D50" s="29" t="s">
        <v>59</v>
      </c>
      <c r="E50" s="192">
        <f t="shared" si="13"/>
        <v>0.03</v>
      </c>
      <c r="F50" s="85">
        <v>0.1</v>
      </c>
      <c r="G50" s="208">
        <v>0.53</v>
      </c>
      <c r="H50" s="209">
        <v>4.5999999999999999E-3</v>
      </c>
      <c r="I50" s="209">
        <v>2E-3</v>
      </c>
      <c r="J50" s="217">
        <v>0.89</v>
      </c>
      <c r="K50" s="30">
        <f t="shared" si="14"/>
        <v>3.3707865168539325E-2</v>
      </c>
      <c r="L50" s="126">
        <f t="shared" si="15"/>
        <v>0.33707865168539325</v>
      </c>
      <c r="M50" s="127">
        <f t="shared" si="16"/>
        <v>6.3599745601017596E-2</v>
      </c>
    </row>
    <row r="51" spans="2:13" ht="15.75" x14ac:dyDescent="0.25">
      <c r="B51" s="28" t="s">
        <v>19</v>
      </c>
      <c r="C51" s="224">
        <v>120</v>
      </c>
      <c r="D51" s="29" t="s">
        <v>59</v>
      </c>
      <c r="E51" s="192">
        <f t="shared" si="13"/>
        <v>0.06</v>
      </c>
      <c r="F51" s="85">
        <v>0.16</v>
      </c>
      <c r="G51" s="208">
        <v>0.56999999999999995</v>
      </c>
      <c r="H51" s="209">
        <v>1.7299999999999999E-2</v>
      </c>
      <c r="I51" s="209">
        <v>2.3999999999999998E-3</v>
      </c>
      <c r="J51" s="217">
        <v>0.89</v>
      </c>
      <c r="K51" s="30">
        <f t="shared" si="14"/>
        <v>6.741573033707865E-2</v>
      </c>
      <c r="L51" s="126">
        <f t="shared" si="15"/>
        <v>0.42134831460674155</v>
      </c>
      <c r="M51" s="127">
        <f t="shared" si="16"/>
        <v>0.11827321111768185</v>
      </c>
    </row>
    <row r="52" spans="2:13" ht="15.75" x14ac:dyDescent="0.25">
      <c r="B52" s="28" t="s">
        <v>4</v>
      </c>
      <c r="C52" s="224">
        <v>100</v>
      </c>
      <c r="D52" s="29" t="s">
        <v>59</v>
      </c>
      <c r="E52" s="192">
        <f t="shared" si="13"/>
        <v>0.05</v>
      </c>
      <c r="F52" s="85">
        <v>0.1</v>
      </c>
      <c r="G52" s="208">
        <v>0.55000000000000004</v>
      </c>
      <c r="H52" s="209">
        <v>4.0000000000000001E-3</v>
      </c>
      <c r="I52" s="209">
        <v>2.3E-3</v>
      </c>
      <c r="J52" s="217">
        <v>0.89</v>
      </c>
      <c r="K52" s="30">
        <f t="shared" si="14"/>
        <v>5.6179775280898882E-2</v>
      </c>
      <c r="L52" s="126">
        <f t="shared" si="15"/>
        <v>0.5617977528089888</v>
      </c>
      <c r="M52" s="127">
        <f t="shared" si="16"/>
        <v>0.10214504596527069</v>
      </c>
    </row>
    <row r="53" spans="2:13" ht="15.75" x14ac:dyDescent="0.25">
      <c r="B53" s="28" t="s">
        <v>15</v>
      </c>
      <c r="C53" s="224">
        <v>130</v>
      </c>
      <c r="D53" s="29" t="s">
        <v>59</v>
      </c>
      <c r="E53" s="192">
        <f t="shared" si="13"/>
        <v>6.5000000000000002E-2</v>
      </c>
      <c r="F53" s="85">
        <v>0.15</v>
      </c>
      <c r="G53" s="208">
        <v>0.55000000000000004</v>
      </c>
      <c r="H53" s="209">
        <v>1.5E-3</v>
      </c>
      <c r="I53" s="209">
        <v>2.5000000000000001E-3</v>
      </c>
      <c r="J53" s="217">
        <v>0.88</v>
      </c>
      <c r="K53" s="30">
        <f t="shared" si="14"/>
        <v>7.3863636363636367E-2</v>
      </c>
      <c r="L53" s="126">
        <f t="shared" si="15"/>
        <v>0.49242424242424249</v>
      </c>
      <c r="M53" s="127">
        <f t="shared" si="16"/>
        <v>0.13429752066115702</v>
      </c>
    </row>
    <row r="54" spans="2:13" ht="15.75" x14ac:dyDescent="0.25">
      <c r="B54" s="28" t="s">
        <v>16</v>
      </c>
      <c r="C54" s="224">
        <v>120</v>
      </c>
      <c r="D54" s="29" t="s">
        <v>59</v>
      </c>
      <c r="E54" s="192">
        <f t="shared" si="13"/>
        <v>0.06</v>
      </c>
      <c r="F54" s="85">
        <v>0.21</v>
      </c>
      <c r="G54" s="208">
        <v>0.61</v>
      </c>
      <c r="H54" s="209">
        <v>1.35E-2</v>
      </c>
      <c r="I54" s="209">
        <v>3.2000000000000002E-3</v>
      </c>
      <c r="J54" s="217">
        <v>0.9</v>
      </c>
      <c r="K54" s="30">
        <f t="shared" si="14"/>
        <v>6.6666666666666666E-2</v>
      </c>
      <c r="L54" s="126">
        <f t="shared" si="15"/>
        <v>0.31746031746031744</v>
      </c>
      <c r="M54" s="127">
        <f t="shared" si="16"/>
        <v>0.10928961748633879</v>
      </c>
    </row>
    <row r="55" spans="2:13" ht="15.75" x14ac:dyDescent="0.25">
      <c r="B55" s="28" t="s">
        <v>5</v>
      </c>
      <c r="C55" s="224">
        <v>100</v>
      </c>
      <c r="D55" s="29" t="s">
        <v>59</v>
      </c>
      <c r="E55" s="192">
        <f t="shared" si="13"/>
        <v>0.05</v>
      </c>
      <c r="F55" s="85">
        <v>0.18</v>
      </c>
      <c r="G55" s="208">
        <v>0.65</v>
      </c>
      <c r="H55" s="209">
        <v>4.4999999999999997E-3</v>
      </c>
      <c r="I55" s="209">
        <v>3.7000000000000002E-3</v>
      </c>
      <c r="J55" s="217">
        <v>0.88</v>
      </c>
      <c r="K55" s="30">
        <f t="shared" si="14"/>
        <v>5.6818181818181823E-2</v>
      </c>
      <c r="L55" s="126">
        <f t="shared" si="15"/>
        <v>0.31565656565656569</v>
      </c>
      <c r="M55" s="127">
        <f t="shared" si="16"/>
        <v>8.7412587412587422E-2</v>
      </c>
    </row>
    <row r="56" spans="2:13" ht="15.75" x14ac:dyDescent="0.25">
      <c r="B56" s="28" t="s">
        <v>6</v>
      </c>
      <c r="C56" s="224">
        <v>60</v>
      </c>
      <c r="D56" s="29" t="s">
        <v>59</v>
      </c>
      <c r="E56" s="192">
        <f t="shared" si="13"/>
        <v>0.03</v>
      </c>
      <c r="F56" s="85">
        <v>0.11</v>
      </c>
      <c r="G56" s="208">
        <v>0.52</v>
      </c>
      <c r="H56" s="209">
        <v>4.4999999999999997E-3</v>
      </c>
      <c r="I56" s="209">
        <v>2.5999999999999999E-3</v>
      </c>
      <c r="J56" s="217">
        <v>0.88</v>
      </c>
      <c r="K56" s="30">
        <f t="shared" si="14"/>
        <v>3.4090909090909088E-2</v>
      </c>
      <c r="L56" s="126">
        <f t="shared" si="15"/>
        <v>0.30991735537190079</v>
      </c>
      <c r="M56" s="127">
        <f t="shared" si="16"/>
        <v>6.5559440559440546E-2</v>
      </c>
    </row>
    <row r="57" spans="2:13" ht="15.75" x14ac:dyDescent="0.25">
      <c r="B57" s="28" t="s">
        <v>7</v>
      </c>
      <c r="C57" s="224">
        <v>50</v>
      </c>
      <c r="D57" s="29" t="s">
        <v>59</v>
      </c>
      <c r="E57" s="192">
        <f t="shared" si="13"/>
        <v>2.5000000000000001E-2</v>
      </c>
      <c r="F57" s="85">
        <v>0.1</v>
      </c>
      <c r="G57" s="208">
        <v>0.57999999999999996</v>
      </c>
      <c r="H57" s="209">
        <v>6.0000000000000001E-3</v>
      </c>
      <c r="I57" s="209">
        <v>2.0999999999999999E-3</v>
      </c>
      <c r="J57" s="217">
        <v>0.88</v>
      </c>
      <c r="K57" s="30">
        <f t="shared" si="14"/>
        <v>2.8409090909090912E-2</v>
      </c>
      <c r="L57" s="126">
        <f t="shared" si="15"/>
        <v>0.28409090909090912</v>
      </c>
      <c r="M57" s="127">
        <f t="shared" si="16"/>
        <v>4.8981191222570539E-2</v>
      </c>
    </row>
    <row r="58" spans="2:13" ht="15.75" x14ac:dyDescent="0.25">
      <c r="B58" s="28" t="s">
        <v>8</v>
      </c>
      <c r="C58" s="224">
        <v>120</v>
      </c>
      <c r="D58" s="29" t="s">
        <v>59</v>
      </c>
      <c r="E58" s="192">
        <f t="shared" si="13"/>
        <v>0.06</v>
      </c>
      <c r="F58" s="85">
        <v>0.14000000000000001</v>
      </c>
      <c r="G58" s="208">
        <v>0.54</v>
      </c>
      <c r="H58" s="209">
        <v>1.0999999999999999E-2</v>
      </c>
      <c r="I58" s="209">
        <v>2.2000000000000001E-3</v>
      </c>
      <c r="J58" s="217">
        <v>0.92</v>
      </c>
      <c r="K58" s="30">
        <f t="shared" si="14"/>
        <v>6.5217391304347824E-2</v>
      </c>
      <c r="L58" s="126">
        <f t="shared" si="15"/>
        <v>0.46583850931677012</v>
      </c>
      <c r="M58" s="127">
        <f t="shared" si="16"/>
        <v>0.12077294685990338</v>
      </c>
    </row>
    <row r="59" spans="2:13" ht="15.75" x14ac:dyDescent="0.25">
      <c r="B59" s="28" t="s">
        <v>17</v>
      </c>
      <c r="C59" s="224">
        <v>50</v>
      </c>
      <c r="D59" s="29" t="s">
        <v>59</v>
      </c>
      <c r="E59" s="192">
        <f t="shared" si="13"/>
        <v>2.5000000000000001E-2</v>
      </c>
      <c r="F59" s="85">
        <v>7.0000000000000007E-2</v>
      </c>
      <c r="G59" s="208">
        <v>0.5</v>
      </c>
      <c r="H59" s="209">
        <v>6.1000000000000004E-3</v>
      </c>
      <c r="I59" s="209">
        <v>1.8E-3</v>
      </c>
      <c r="J59" s="217">
        <v>0.9</v>
      </c>
      <c r="K59" s="30">
        <f t="shared" si="14"/>
        <v>2.777777777777778E-2</v>
      </c>
      <c r="L59" s="126">
        <f t="shared" si="15"/>
        <v>0.3968253968253968</v>
      </c>
      <c r="M59" s="127">
        <f t="shared" si="16"/>
        <v>5.5555555555555559E-2</v>
      </c>
    </row>
    <row r="60" spans="2:13" ht="15.75" x14ac:dyDescent="0.25">
      <c r="B60" s="28" t="s">
        <v>14</v>
      </c>
      <c r="C60" s="224">
        <v>80</v>
      </c>
      <c r="D60" s="29" t="s">
        <v>59</v>
      </c>
      <c r="E60" s="192">
        <f t="shared" si="13"/>
        <v>0.04</v>
      </c>
      <c r="F60" s="85">
        <v>0.1</v>
      </c>
      <c r="G60" s="208">
        <v>0.54</v>
      </c>
      <c r="H60" s="209">
        <v>4.0000000000000001E-3</v>
      </c>
      <c r="I60" s="209">
        <v>2.7000000000000001E-3</v>
      </c>
      <c r="J60" s="217">
        <v>0.9</v>
      </c>
      <c r="K60" s="30">
        <f t="shared" si="14"/>
        <v>4.4444444444444446E-2</v>
      </c>
      <c r="L60" s="126">
        <f t="shared" si="15"/>
        <v>0.44444444444444442</v>
      </c>
      <c r="M60" s="127">
        <f t="shared" si="16"/>
        <v>8.2304526748971193E-2</v>
      </c>
    </row>
    <row r="61" spans="2:13" ht="15.75" x14ac:dyDescent="0.25">
      <c r="B61" s="28" t="s">
        <v>9</v>
      </c>
      <c r="C61" s="224">
        <v>150</v>
      </c>
      <c r="D61" s="29" t="s">
        <v>59</v>
      </c>
      <c r="E61" s="192">
        <f t="shared" si="13"/>
        <v>7.4999999999999997E-2</v>
      </c>
      <c r="F61" s="85">
        <v>0.1</v>
      </c>
      <c r="G61" s="208">
        <v>0.59</v>
      </c>
      <c r="H61" s="209">
        <v>3.2000000000000002E-3</v>
      </c>
      <c r="I61" s="209">
        <v>3.0000000000000001E-3</v>
      </c>
      <c r="J61" s="217">
        <v>0.88</v>
      </c>
      <c r="K61" s="30">
        <f t="shared" si="14"/>
        <v>8.5227272727272721E-2</v>
      </c>
      <c r="L61" s="126">
        <f t="shared" si="15"/>
        <v>0.85227272727272718</v>
      </c>
      <c r="M61" s="127">
        <f t="shared" si="16"/>
        <v>0.14445300462249613</v>
      </c>
    </row>
    <row r="62" spans="2:13" ht="15.75" x14ac:dyDescent="0.25">
      <c r="B62" s="28" t="s">
        <v>49</v>
      </c>
      <c r="C62" s="224">
        <v>100</v>
      </c>
      <c r="D62" s="29" t="s">
        <v>59</v>
      </c>
      <c r="E62" s="192">
        <f t="shared" si="13"/>
        <v>0.05</v>
      </c>
      <c r="F62" s="85">
        <v>0.1</v>
      </c>
      <c r="G62" s="208">
        <v>0.57999999999999996</v>
      </c>
      <c r="H62" s="209">
        <v>4.0000000000000001E-3</v>
      </c>
      <c r="I62" s="209">
        <v>3.0999999999999999E-3</v>
      </c>
      <c r="J62" s="217">
        <v>0.9</v>
      </c>
      <c r="K62" s="30">
        <f t="shared" si="14"/>
        <v>5.5555555555555559E-2</v>
      </c>
      <c r="L62" s="126">
        <f t="shared" si="15"/>
        <v>0.55555555555555558</v>
      </c>
      <c r="M62" s="127">
        <f t="shared" si="16"/>
        <v>9.5785440613026837E-2</v>
      </c>
    </row>
    <row r="63" spans="2:13" ht="15.75" x14ac:dyDescent="0.25">
      <c r="B63" s="28" t="s">
        <v>10</v>
      </c>
      <c r="C63" s="224">
        <v>120</v>
      </c>
      <c r="D63" s="29" t="s">
        <v>59</v>
      </c>
      <c r="E63" s="192">
        <f t="shared" si="13"/>
        <v>0.06</v>
      </c>
      <c r="F63" s="85">
        <v>0.15</v>
      </c>
      <c r="G63" s="208">
        <v>0.52</v>
      </c>
      <c r="H63" s="209">
        <v>1.29E-2</v>
      </c>
      <c r="I63" s="209">
        <v>3.0000000000000001E-3</v>
      </c>
      <c r="J63" s="217">
        <v>0.89</v>
      </c>
      <c r="K63" s="30">
        <f t="shared" si="14"/>
        <v>6.741573033707865E-2</v>
      </c>
      <c r="L63" s="126">
        <f t="shared" si="15"/>
        <v>0.449438202247191</v>
      </c>
      <c r="M63" s="127">
        <f t="shared" si="16"/>
        <v>0.12964563526361278</v>
      </c>
    </row>
    <row r="64" spans="2:13" ht="15.75" x14ac:dyDescent="0.25">
      <c r="B64" s="28" t="s">
        <v>13</v>
      </c>
      <c r="C64" s="224">
        <v>60</v>
      </c>
      <c r="D64" s="29" t="s">
        <v>59</v>
      </c>
      <c r="E64" s="192">
        <f t="shared" si="13"/>
        <v>0.03</v>
      </c>
      <c r="F64" s="85">
        <v>0.09</v>
      </c>
      <c r="G64" s="208">
        <v>0.56999999999999995</v>
      </c>
      <c r="H64" s="209">
        <v>5.0000000000000001E-3</v>
      </c>
      <c r="I64" s="209">
        <v>2.2000000000000001E-3</v>
      </c>
      <c r="J64" s="217">
        <v>0.88</v>
      </c>
      <c r="K64" s="30">
        <f t="shared" si="14"/>
        <v>3.4090909090909088E-2</v>
      </c>
      <c r="L64" s="126">
        <f t="shared" si="15"/>
        <v>0.37878787878787878</v>
      </c>
      <c r="M64" s="127">
        <f t="shared" si="16"/>
        <v>5.9808612440191387E-2</v>
      </c>
    </row>
    <row r="65" spans="2:13" ht="15.75" x14ac:dyDescent="0.25">
      <c r="B65" s="28" t="s">
        <v>11</v>
      </c>
      <c r="C65" s="224">
        <v>80</v>
      </c>
      <c r="D65" s="29" t="s">
        <v>59</v>
      </c>
      <c r="E65" s="192">
        <f t="shared" si="13"/>
        <v>0.04</v>
      </c>
      <c r="F65" s="85">
        <v>0.11</v>
      </c>
      <c r="G65" s="208">
        <v>0.59</v>
      </c>
      <c r="H65" s="209">
        <v>5.7999999999999996E-3</v>
      </c>
      <c r="I65" s="209">
        <v>2.5999999999999999E-3</v>
      </c>
      <c r="J65" s="217">
        <v>0.88</v>
      </c>
      <c r="K65" s="30">
        <f t="shared" si="14"/>
        <v>4.5454545454545456E-2</v>
      </c>
      <c r="L65" s="126">
        <f t="shared" si="15"/>
        <v>0.41322314049586778</v>
      </c>
      <c r="M65" s="127">
        <f t="shared" si="16"/>
        <v>7.7041602465331288E-2</v>
      </c>
    </row>
    <row r="66" spans="2:13" ht="15.75" x14ac:dyDescent="0.25">
      <c r="B66" s="28" t="s">
        <v>12</v>
      </c>
      <c r="C66" s="224">
        <v>40</v>
      </c>
      <c r="D66" s="29" t="s">
        <v>59</v>
      </c>
      <c r="E66" s="192">
        <f t="shared" si="13"/>
        <v>0.02</v>
      </c>
      <c r="F66" s="85">
        <v>0.08</v>
      </c>
      <c r="G66" s="208">
        <v>0.56999999999999995</v>
      </c>
      <c r="H66" s="209">
        <v>4.3E-3</v>
      </c>
      <c r="I66" s="209">
        <v>2E-3</v>
      </c>
      <c r="J66" s="217">
        <v>0.88</v>
      </c>
      <c r="K66" s="30">
        <f t="shared" si="14"/>
        <v>2.2727272727272728E-2</v>
      </c>
      <c r="L66" s="126">
        <f t="shared" si="15"/>
        <v>0.28409090909090912</v>
      </c>
      <c r="M66" s="127">
        <f t="shared" si="16"/>
        <v>3.9872408293460927E-2</v>
      </c>
    </row>
    <row r="67" spans="2:13" ht="15.75" x14ac:dyDescent="0.25">
      <c r="B67" s="28" t="s">
        <v>28</v>
      </c>
      <c r="C67" s="224">
        <v>90</v>
      </c>
      <c r="D67" s="29" t="s">
        <v>59</v>
      </c>
      <c r="E67" s="192">
        <f t="shared" si="13"/>
        <v>4.4999999999999998E-2</v>
      </c>
      <c r="F67" s="85">
        <v>0.18</v>
      </c>
      <c r="G67" s="208">
        <v>0.57999999999999996</v>
      </c>
      <c r="H67" s="209">
        <v>1.2500000000000001E-2</v>
      </c>
      <c r="I67" s="209">
        <v>3.3999999999999998E-3</v>
      </c>
      <c r="J67" s="217">
        <v>0.89</v>
      </c>
      <c r="K67" s="30">
        <f t="shared" si="14"/>
        <v>5.0561797752808987E-2</v>
      </c>
      <c r="L67" s="126">
        <f t="shared" si="15"/>
        <v>0.2808988764044944</v>
      </c>
      <c r="M67" s="127">
        <f t="shared" si="16"/>
        <v>8.7175513366912052E-2</v>
      </c>
    </row>
    <row r="68" spans="2:13" ht="15.75" x14ac:dyDescent="0.25">
      <c r="B68" s="88" t="s">
        <v>91</v>
      </c>
      <c r="C68" s="105"/>
      <c r="D68" s="106"/>
      <c r="E68" s="218">
        <v>0.1</v>
      </c>
      <c r="F68" s="219">
        <v>0.1</v>
      </c>
      <c r="G68" s="212">
        <v>0.6</v>
      </c>
      <c r="H68" s="213">
        <v>0</v>
      </c>
      <c r="I68" s="213">
        <v>0</v>
      </c>
      <c r="J68" s="225">
        <v>0.88</v>
      </c>
      <c r="K68" s="102">
        <f t="shared" si="14"/>
        <v>0.11363636363636365</v>
      </c>
      <c r="L68" s="128">
        <f t="shared" si="15"/>
        <v>1.1363636363636365</v>
      </c>
      <c r="M68" s="129">
        <f t="shared" si="16"/>
        <v>0.18939393939393942</v>
      </c>
    </row>
    <row r="69" spans="2:13" ht="6" customHeight="1" x14ac:dyDescent="0.25">
      <c r="B69" s="82"/>
      <c r="C69" s="82"/>
      <c r="D69" s="89"/>
      <c r="E69" s="83"/>
      <c r="F69" s="84"/>
      <c r="G69" s="84"/>
      <c r="H69" s="85"/>
      <c r="I69" s="85"/>
      <c r="J69" s="84"/>
      <c r="K69" s="86"/>
      <c r="L69" s="87"/>
      <c r="M69" s="87"/>
    </row>
    <row r="70" spans="2:13" ht="21" customHeight="1" thickBot="1" x14ac:dyDescent="0.3">
      <c r="B70" s="241" t="s">
        <v>89</v>
      </c>
      <c r="C70" s="231" t="s">
        <v>86</v>
      </c>
      <c r="D70" s="232"/>
      <c r="E70" s="232"/>
      <c r="F70" s="232"/>
      <c r="G70" s="232"/>
      <c r="H70" s="232"/>
      <c r="I70" s="232"/>
      <c r="J70" s="233" t="s">
        <v>85</v>
      </c>
      <c r="K70" s="232"/>
      <c r="L70" s="232"/>
      <c r="M70" s="234"/>
    </row>
    <row r="71" spans="2:13" ht="15.75" x14ac:dyDescent="0.25">
      <c r="B71" s="240"/>
      <c r="C71" s="160" t="s">
        <v>60</v>
      </c>
      <c r="D71" s="168" t="s">
        <v>57</v>
      </c>
      <c r="E71" s="161" t="s">
        <v>87</v>
      </c>
      <c r="F71" s="162" t="s">
        <v>38</v>
      </c>
      <c r="G71" s="162" t="s">
        <v>37</v>
      </c>
      <c r="H71" s="163" t="s">
        <v>36</v>
      </c>
      <c r="I71" s="163" t="s">
        <v>35</v>
      </c>
      <c r="J71" s="164" t="s">
        <v>39</v>
      </c>
      <c r="K71" s="165" t="s">
        <v>67</v>
      </c>
      <c r="L71" s="166" t="s">
        <v>68</v>
      </c>
      <c r="M71" s="167" t="s">
        <v>69</v>
      </c>
    </row>
    <row r="72" spans="2:13" ht="15.75" x14ac:dyDescent="0.25">
      <c r="B72" s="31" t="s">
        <v>41</v>
      </c>
      <c r="C72" s="221">
        <v>50</v>
      </c>
      <c r="D72" s="33" t="s">
        <v>59</v>
      </c>
      <c r="E72" s="193">
        <f>+C72/2000</f>
        <v>2.5000000000000001E-2</v>
      </c>
      <c r="F72" s="215">
        <v>0.18</v>
      </c>
      <c r="G72" s="204">
        <v>0.55000000000000004</v>
      </c>
      <c r="H72" s="205">
        <v>1.4E-2</v>
      </c>
      <c r="I72" s="205">
        <v>2.8999999999999998E-3</v>
      </c>
      <c r="J72" s="216">
        <v>0.3</v>
      </c>
      <c r="K72" s="103">
        <f>+E72/J72</f>
        <v>8.3333333333333343E-2</v>
      </c>
      <c r="L72" s="134">
        <f>+K72/F72</f>
        <v>0.46296296296296302</v>
      </c>
      <c r="M72" s="135">
        <f>+K72/G72</f>
        <v>0.15151515151515152</v>
      </c>
    </row>
    <row r="73" spans="2:13" ht="15.75" x14ac:dyDescent="0.25">
      <c r="B73" s="32" t="s">
        <v>98</v>
      </c>
      <c r="C73" s="222">
        <v>0.05</v>
      </c>
      <c r="D73" s="34" t="s">
        <v>61</v>
      </c>
      <c r="E73" s="194">
        <f>+C73</f>
        <v>0.05</v>
      </c>
      <c r="F73" s="85">
        <v>0.2</v>
      </c>
      <c r="G73" s="208">
        <v>0.71</v>
      </c>
      <c r="H73" s="209">
        <v>3.3E-3</v>
      </c>
      <c r="I73" s="209">
        <v>8.0000000000000004E-4</v>
      </c>
      <c r="J73" s="217">
        <v>0.12</v>
      </c>
      <c r="K73" s="90">
        <f>+E73/J73</f>
        <v>0.41666666666666669</v>
      </c>
      <c r="L73" s="136">
        <f>+K73/F73</f>
        <v>2.0833333333333335</v>
      </c>
      <c r="M73" s="137">
        <f>+K73/G73</f>
        <v>0.58685446009389675</v>
      </c>
    </row>
    <row r="74" spans="2:13" ht="15.75" x14ac:dyDescent="0.25">
      <c r="B74" s="32" t="s">
        <v>40</v>
      </c>
      <c r="C74" s="222">
        <v>50</v>
      </c>
      <c r="D74" s="34" t="s">
        <v>59</v>
      </c>
      <c r="E74" s="194">
        <f>+C74/2000</f>
        <v>2.5000000000000001E-2</v>
      </c>
      <c r="F74" s="85">
        <v>0.08</v>
      </c>
      <c r="G74" s="208">
        <v>0.72</v>
      </c>
      <c r="H74" s="209">
        <v>2.8E-3</v>
      </c>
      <c r="I74" s="209">
        <v>2.3E-3</v>
      </c>
      <c r="J74" s="217">
        <v>0.34</v>
      </c>
      <c r="K74" s="90">
        <f>+E74/J74</f>
        <v>7.3529411764705885E-2</v>
      </c>
      <c r="L74" s="136">
        <f>+K74/F74</f>
        <v>0.91911764705882359</v>
      </c>
      <c r="M74" s="137">
        <f>+K74/G74</f>
        <v>0.10212418300653596</v>
      </c>
    </row>
    <row r="75" spans="2:13" ht="15.75" x14ac:dyDescent="0.25">
      <c r="B75" s="32" t="s">
        <v>42</v>
      </c>
      <c r="C75" s="222">
        <v>50</v>
      </c>
      <c r="D75" s="34" t="s">
        <v>59</v>
      </c>
      <c r="E75" s="194">
        <f>+C75/2000</f>
        <v>2.5000000000000001E-2</v>
      </c>
      <c r="F75" s="85">
        <v>0.11</v>
      </c>
      <c r="G75" s="208">
        <v>0.61</v>
      </c>
      <c r="H75" s="209">
        <v>7.0000000000000001E-3</v>
      </c>
      <c r="I75" s="209">
        <v>2.3999999999999998E-3</v>
      </c>
      <c r="J75" s="217">
        <v>0.3</v>
      </c>
      <c r="K75" s="90">
        <f>+E75/J75</f>
        <v>8.3333333333333343E-2</v>
      </c>
      <c r="L75" s="136">
        <f>+K75/F75</f>
        <v>0.75757575757575768</v>
      </c>
      <c r="M75" s="137">
        <f>+K75/G75</f>
        <v>0.13661202185792351</v>
      </c>
    </row>
    <row r="76" spans="2:13" ht="15.75" x14ac:dyDescent="0.25">
      <c r="B76" s="132" t="s">
        <v>90</v>
      </c>
      <c r="C76" s="130"/>
      <c r="D76" s="131"/>
      <c r="E76" s="218">
        <v>0.05</v>
      </c>
      <c r="F76" s="219">
        <v>0.1</v>
      </c>
      <c r="G76" s="212">
        <v>0.6</v>
      </c>
      <c r="H76" s="213">
        <v>0</v>
      </c>
      <c r="I76" s="213">
        <v>0</v>
      </c>
      <c r="J76" s="225">
        <v>0.3</v>
      </c>
      <c r="K76" s="133">
        <f>+E76/J76</f>
        <v>0.16666666666666669</v>
      </c>
      <c r="L76" s="138">
        <f>+K76/F76</f>
        <v>1.6666666666666667</v>
      </c>
      <c r="M76" s="139">
        <f>+K76/G76</f>
        <v>0.27777777777777785</v>
      </c>
    </row>
    <row r="77" spans="2:13" ht="6" customHeight="1" x14ac:dyDescent="0.25">
      <c r="B77" s="91"/>
      <c r="C77" s="91"/>
      <c r="D77" s="91"/>
      <c r="E77" s="83"/>
      <c r="F77" s="84"/>
      <c r="G77" s="84"/>
      <c r="H77" s="85"/>
      <c r="I77" s="85"/>
      <c r="J77" s="84"/>
      <c r="K77" s="87"/>
      <c r="L77" s="92"/>
      <c r="M77" s="92"/>
    </row>
    <row r="78" spans="2:13" ht="19.5" customHeight="1" thickBot="1" x14ac:dyDescent="0.3">
      <c r="B78" s="241" t="s">
        <v>76</v>
      </c>
      <c r="C78" s="231" t="s">
        <v>86</v>
      </c>
      <c r="D78" s="232"/>
      <c r="E78" s="232"/>
      <c r="F78" s="232"/>
      <c r="G78" s="232"/>
      <c r="H78" s="232"/>
      <c r="I78" s="232"/>
      <c r="J78" s="233" t="s">
        <v>85</v>
      </c>
      <c r="K78" s="232"/>
      <c r="L78" s="232"/>
      <c r="M78" s="234"/>
    </row>
    <row r="79" spans="2:13" ht="15.75" x14ac:dyDescent="0.25">
      <c r="B79" s="240"/>
      <c r="C79" s="160" t="s">
        <v>60</v>
      </c>
      <c r="D79" s="160" t="s">
        <v>57</v>
      </c>
      <c r="E79" s="161" t="s">
        <v>87</v>
      </c>
      <c r="F79" s="162" t="s">
        <v>38</v>
      </c>
      <c r="G79" s="162" t="s">
        <v>37</v>
      </c>
      <c r="H79" s="163" t="s">
        <v>36</v>
      </c>
      <c r="I79" s="163" t="s">
        <v>35</v>
      </c>
      <c r="J79" s="164" t="s">
        <v>39</v>
      </c>
      <c r="K79" s="165" t="s">
        <v>67</v>
      </c>
      <c r="L79" s="166" t="s">
        <v>68</v>
      </c>
      <c r="M79" s="167" t="s">
        <v>69</v>
      </c>
    </row>
    <row r="80" spans="2:13" ht="15.75" x14ac:dyDescent="0.25">
      <c r="B80" s="94" t="s">
        <v>24</v>
      </c>
      <c r="C80" s="223">
        <v>125</v>
      </c>
      <c r="D80" s="38" t="s">
        <v>59</v>
      </c>
      <c r="E80" s="184">
        <f>+C80/2000</f>
        <v>6.25E-2</v>
      </c>
      <c r="F80" s="215">
        <v>0.04</v>
      </c>
      <c r="G80" s="204">
        <v>0.43</v>
      </c>
      <c r="H80" s="205">
        <v>3.3E-3</v>
      </c>
      <c r="I80" s="205">
        <v>8.0000000000000004E-4</v>
      </c>
      <c r="J80" s="216">
        <v>0.9</v>
      </c>
      <c r="K80" s="35">
        <f>+E80/J80</f>
        <v>6.9444444444444448E-2</v>
      </c>
      <c r="L80" s="143">
        <f>+K80/F80</f>
        <v>1.7361111111111112</v>
      </c>
      <c r="M80" s="144">
        <f>+K80/G80</f>
        <v>0.16149870801033592</v>
      </c>
    </row>
    <row r="81" spans="2:13" ht="15.75" x14ac:dyDescent="0.25">
      <c r="B81" s="95" t="s">
        <v>72</v>
      </c>
      <c r="C81" s="224">
        <v>300</v>
      </c>
      <c r="D81" s="39" t="s">
        <v>59</v>
      </c>
      <c r="E81" s="142">
        <f t="shared" ref="E81:E91" si="17">+C81/2000</f>
        <v>0.15</v>
      </c>
      <c r="F81" s="85">
        <v>0.11</v>
      </c>
      <c r="G81" s="208">
        <v>0.76</v>
      </c>
      <c r="H81" s="209">
        <v>6.7999999999999996E-3</v>
      </c>
      <c r="I81" s="209">
        <v>8.0000000000000004E-4</v>
      </c>
      <c r="J81" s="217">
        <v>0.17</v>
      </c>
      <c r="K81" s="36">
        <f t="shared" ref="K81:K92" si="18">+E81/J81</f>
        <v>0.88235294117647045</v>
      </c>
      <c r="L81" s="145">
        <f t="shared" ref="L81:L92" si="19">+K81/F81</f>
        <v>8.0213903743315491</v>
      </c>
      <c r="M81" s="146">
        <f t="shared" ref="M81:M92" si="20">+K81/G81</f>
        <v>1.1609907120743033</v>
      </c>
    </row>
    <row r="82" spans="2:13" ht="15.75" x14ac:dyDescent="0.25">
      <c r="B82" s="95" t="s">
        <v>71</v>
      </c>
      <c r="C82" s="224">
        <v>300</v>
      </c>
      <c r="D82" s="39" t="s">
        <v>59</v>
      </c>
      <c r="E82" s="142">
        <f t="shared" si="17"/>
        <v>0.15</v>
      </c>
      <c r="F82" s="85">
        <v>0.11</v>
      </c>
      <c r="G82" s="208">
        <v>0.75</v>
      </c>
      <c r="H82" s="209">
        <v>6.4999999999999997E-3</v>
      </c>
      <c r="I82" s="209">
        <v>8.0000000000000004E-4</v>
      </c>
      <c r="J82" s="217">
        <v>0.91</v>
      </c>
      <c r="K82" s="36">
        <f t="shared" si="18"/>
        <v>0.16483516483516483</v>
      </c>
      <c r="L82" s="145">
        <f t="shared" si="19"/>
        <v>1.4985014985014984</v>
      </c>
      <c r="M82" s="146">
        <f t="shared" si="20"/>
        <v>0.21978021978021978</v>
      </c>
    </row>
    <row r="83" spans="2:13" ht="15.75" x14ac:dyDescent="0.25">
      <c r="B83" s="95" t="s">
        <v>93</v>
      </c>
      <c r="C83" s="224">
        <v>250</v>
      </c>
      <c r="D83" s="39" t="s">
        <v>59</v>
      </c>
      <c r="E83" s="142">
        <f t="shared" si="17"/>
        <v>0.125</v>
      </c>
      <c r="F83" s="85">
        <v>0.22</v>
      </c>
      <c r="G83" s="208">
        <v>0.8</v>
      </c>
      <c r="H83" s="209">
        <v>1.1999999999999999E-3</v>
      </c>
      <c r="I83" s="209">
        <v>8.5000000000000006E-3</v>
      </c>
      <c r="J83" s="217">
        <v>0.9</v>
      </c>
      <c r="K83" s="36">
        <f t="shared" si="18"/>
        <v>0.1388888888888889</v>
      </c>
      <c r="L83" s="145">
        <f t="shared" si="19"/>
        <v>0.63131313131313138</v>
      </c>
      <c r="M83" s="146">
        <f t="shared" si="20"/>
        <v>0.1736111111111111</v>
      </c>
    </row>
    <row r="84" spans="2:13" ht="15.75" x14ac:dyDescent="0.25">
      <c r="B84" s="95" t="s">
        <v>63</v>
      </c>
      <c r="C84" s="224">
        <v>260</v>
      </c>
      <c r="D84" s="39" t="s">
        <v>59</v>
      </c>
      <c r="E84" s="142">
        <f t="shared" si="17"/>
        <v>0.13</v>
      </c>
      <c r="F84" s="85">
        <v>0.28999999999999998</v>
      </c>
      <c r="G84" s="208">
        <v>0.92</v>
      </c>
      <c r="H84" s="209">
        <v>1.5E-3</v>
      </c>
      <c r="I84" s="209">
        <v>7.7999999999999996E-3</v>
      </c>
      <c r="J84" s="217">
        <v>0.91</v>
      </c>
      <c r="K84" s="36">
        <f t="shared" si="18"/>
        <v>0.14285714285714285</v>
      </c>
      <c r="L84" s="145">
        <f t="shared" si="19"/>
        <v>0.49261083743842365</v>
      </c>
      <c r="M84" s="146">
        <f t="shared" si="20"/>
        <v>0.15527950310559005</v>
      </c>
    </row>
    <row r="85" spans="2:13" ht="15.75" x14ac:dyDescent="0.25">
      <c r="B85" s="95" t="s">
        <v>66</v>
      </c>
      <c r="C85" s="224">
        <v>230</v>
      </c>
      <c r="D85" s="39" t="s">
        <v>59</v>
      </c>
      <c r="E85" s="142">
        <f t="shared" si="17"/>
        <v>0.115</v>
      </c>
      <c r="F85" s="85">
        <v>0.11</v>
      </c>
      <c r="G85" s="208">
        <v>0.89</v>
      </c>
      <c r="H85" s="209">
        <v>4.0000000000000002E-4</v>
      </c>
      <c r="I85" s="209">
        <v>5.4000000000000003E-3</v>
      </c>
      <c r="J85" s="217">
        <v>0.9</v>
      </c>
      <c r="K85" s="36">
        <f t="shared" si="18"/>
        <v>0.12777777777777777</v>
      </c>
      <c r="L85" s="145">
        <f t="shared" si="19"/>
        <v>1.1616161616161615</v>
      </c>
      <c r="M85" s="146">
        <f t="shared" si="20"/>
        <v>0.14357053682896379</v>
      </c>
    </row>
    <row r="86" spans="2:13" ht="15.75" x14ac:dyDescent="0.25">
      <c r="B86" s="95" t="s">
        <v>25</v>
      </c>
      <c r="C86" s="224">
        <v>100</v>
      </c>
      <c r="D86" s="39" t="s">
        <v>59</v>
      </c>
      <c r="E86" s="142">
        <f t="shared" si="17"/>
        <v>0.05</v>
      </c>
      <c r="F86" s="85">
        <v>0.04</v>
      </c>
      <c r="G86" s="208">
        <v>0.4</v>
      </c>
      <c r="H86" s="209">
        <v>1.6000000000000001E-3</v>
      </c>
      <c r="I86" s="209">
        <v>1.5E-3</v>
      </c>
      <c r="J86" s="217">
        <v>0.93</v>
      </c>
      <c r="K86" s="36">
        <f t="shared" si="18"/>
        <v>5.3763440860215055E-2</v>
      </c>
      <c r="L86" s="145">
        <f t="shared" si="19"/>
        <v>1.3440860215053763</v>
      </c>
      <c r="M86" s="146">
        <f t="shared" si="20"/>
        <v>0.13440860215053763</v>
      </c>
    </row>
    <row r="87" spans="2:13" ht="15.75" x14ac:dyDescent="0.25">
      <c r="B87" s="95" t="s">
        <v>29</v>
      </c>
      <c r="C87" s="224">
        <v>100</v>
      </c>
      <c r="D87" s="39" t="s">
        <v>59</v>
      </c>
      <c r="E87" s="142">
        <f t="shared" si="17"/>
        <v>0.05</v>
      </c>
      <c r="F87" s="85">
        <v>7.0000000000000007E-2</v>
      </c>
      <c r="G87" s="208">
        <v>0.22</v>
      </c>
      <c r="H87" s="209">
        <v>2E-3</v>
      </c>
      <c r="I87" s="209">
        <v>6.9999999999999999E-4</v>
      </c>
      <c r="J87" s="217">
        <v>0.91</v>
      </c>
      <c r="K87" s="36">
        <f t="shared" si="18"/>
        <v>5.4945054945054944E-2</v>
      </c>
      <c r="L87" s="145">
        <f t="shared" si="19"/>
        <v>0.78492935635792771</v>
      </c>
      <c r="M87" s="146">
        <f t="shared" si="20"/>
        <v>0.24975024975024976</v>
      </c>
    </row>
    <row r="88" spans="2:13" ht="15.75" x14ac:dyDescent="0.25">
      <c r="B88" s="95" t="s">
        <v>26</v>
      </c>
      <c r="C88" s="224">
        <v>180</v>
      </c>
      <c r="D88" s="39" t="s">
        <v>59</v>
      </c>
      <c r="E88" s="142">
        <f t="shared" si="17"/>
        <v>0.09</v>
      </c>
      <c r="F88" s="85">
        <v>0.12</v>
      </c>
      <c r="G88" s="208">
        <v>0.77</v>
      </c>
      <c r="H88" s="209">
        <v>5.4999999999999997E-3</v>
      </c>
      <c r="I88" s="209">
        <v>1.6999999999999999E-3</v>
      </c>
      <c r="J88" s="217">
        <v>0.9</v>
      </c>
      <c r="K88" s="36">
        <f t="shared" si="18"/>
        <v>9.9999999999999992E-2</v>
      </c>
      <c r="L88" s="145">
        <f t="shared" si="19"/>
        <v>0.83333333333333326</v>
      </c>
      <c r="M88" s="146">
        <f t="shared" si="20"/>
        <v>0.12987012987012986</v>
      </c>
    </row>
    <row r="89" spans="2:13" ht="15.75" x14ac:dyDescent="0.25">
      <c r="B89" s="95" t="s">
        <v>99</v>
      </c>
      <c r="C89" s="224">
        <v>200</v>
      </c>
      <c r="D89" s="39" t="s">
        <v>59</v>
      </c>
      <c r="E89" s="142">
        <f t="shared" si="17"/>
        <v>0.1</v>
      </c>
      <c r="F89" s="85">
        <v>0.18</v>
      </c>
      <c r="G89" s="208">
        <v>0.7</v>
      </c>
      <c r="H89" s="209">
        <v>1E-3</v>
      </c>
      <c r="I89" s="209">
        <v>1.2999999999999999E-2</v>
      </c>
      <c r="J89" s="217">
        <v>0.89</v>
      </c>
      <c r="K89" s="36">
        <f t="shared" si="18"/>
        <v>0.11235955056179776</v>
      </c>
      <c r="L89" s="145">
        <f t="shared" si="19"/>
        <v>0.62421972534332093</v>
      </c>
      <c r="M89" s="146">
        <f t="shared" si="20"/>
        <v>0.1605136436597111</v>
      </c>
    </row>
    <row r="90" spans="2:13" ht="15.75" x14ac:dyDescent="0.25">
      <c r="B90" s="95" t="s">
        <v>30</v>
      </c>
      <c r="C90" s="224">
        <v>200</v>
      </c>
      <c r="D90" s="39" t="s">
        <v>59</v>
      </c>
      <c r="E90" s="142">
        <f t="shared" si="17"/>
        <v>0.1</v>
      </c>
      <c r="F90" s="85">
        <v>0.19</v>
      </c>
      <c r="G90" s="208">
        <v>0.82</v>
      </c>
      <c r="H90" s="209">
        <v>1.5E-3</v>
      </c>
      <c r="I90" s="209">
        <v>1.0200000000000001E-2</v>
      </c>
      <c r="J90" s="217">
        <v>0.89</v>
      </c>
      <c r="K90" s="36">
        <f t="shared" si="18"/>
        <v>0.11235955056179776</v>
      </c>
      <c r="L90" s="145">
        <f t="shared" si="19"/>
        <v>0.59136605558840927</v>
      </c>
      <c r="M90" s="146">
        <f t="shared" si="20"/>
        <v>0.13702384214853386</v>
      </c>
    </row>
    <row r="91" spans="2:13" ht="15.75" x14ac:dyDescent="0.25">
      <c r="B91" s="95" t="s">
        <v>27</v>
      </c>
      <c r="C91" s="224">
        <v>125</v>
      </c>
      <c r="D91" s="39" t="s">
        <v>59</v>
      </c>
      <c r="E91" s="142">
        <f t="shared" si="17"/>
        <v>6.25E-2</v>
      </c>
      <c r="F91" s="85">
        <v>0.03</v>
      </c>
      <c r="G91" s="208">
        <v>0.42</v>
      </c>
      <c r="H91" s="209">
        <v>1.6000000000000001E-3</v>
      </c>
      <c r="I91" s="209">
        <v>5.0000000000000001E-4</v>
      </c>
      <c r="J91" s="217">
        <v>0.91</v>
      </c>
      <c r="K91" s="36">
        <f t="shared" si="18"/>
        <v>6.8681318681318673E-2</v>
      </c>
      <c r="L91" s="145">
        <f t="shared" si="19"/>
        <v>2.2893772893772892</v>
      </c>
      <c r="M91" s="146">
        <f t="shared" si="20"/>
        <v>0.16352694924123495</v>
      </c>
    </row>
    <row r="92" spans="2:13" ht="15.75" x14ac:dyDescent="0.25">
      <c r="B92" s="96" t="s">
        <v>79</v>
      </c>
      <c r="C92" s="140"/>
      <c r="D92" s="141"/>
      <c r="E92" s="218">
        <v>0.1</v>
      </c>
      <c r="F92" s="219">
        <v>0.05</v>
      </c>
      <c r="G92" s="212">
        <v>0.5</v>
      </c>
      <c r="H92" s="213">
        <v>0</v>
      </c>
      <c r="I92" s="213">
        <v>0</v>
      </c>
      <c r="J92" s="225">
        <v>0.9</v>
      </c>
      <c r="K92" s="37">
        <f t="shared" si="18"/>
        <v>0.11111111111111112</v>
      </c>
      <c r="L92" s="147">
        <f t="shared" si="19"/>
        <v>2.2222222222222223</v>
      </c>
      <c r="M92" s="148">
        <f t="shared" si="20"/>
        <v>0.22222222222222224</v>
      </c>
    </row>
    <row r="93" spans="2:13" ht="6" customHeight="1" x14ac:dyDescent="0.2">
      <c r="B93" s="81"/>
      <c r="C93" s="93"/>
      <c r="D93" s="93"/>
      <c r="E93" s="183"/>
      <c r="F93" s="84"/>
      <c r="G93" s="84"/>
      <c r="H93" s="85"/>
      <c r="I93" s="85"/>
      <c r="J93" s="84"/>
      <c r="K93" s="85"/>
      <c r="L93" s="87"/>
      <c r="M93" s="87"/>
    </row>
    <row r="94" spans="2:13" ht="24" customHeight="1" thickBot="1" x14ac:dyDescent="0.3">
      <c r="B94" s="239" t="s">
        <v>73</v>
      </c>
      <c r="C94" s="235" t="s">
        <v>86</v>
      </c>
      <c r="D94" s="236"/>
      <c r="E94" s="236"/>
      <c r="F94" s="236"/>
      <c r="G94" s="236"/>
      <c r="H94" s="236"/>
      <c r="I94" s="236"/>
      <c r="J94" s="237" t="s">
        <v>85</v>
      </c>
      <c r="K94" s="236"/>
      <c r="L94" s="236"/>
      <c r="M94" s="238"/>
    </row>
    <row r="95" spans="2:13" ht="15.75" x14ac:dyDescent="0.25">
      <c r="B95" s="240"/>
      <c r="C95" s="160" t="s">
        <v>60</v>
      </c>
      <c r="D95" s="168" t="s">
        <v>57</v>
      </c>
      <c r="E95" s="161" t="s">
        <v>87</v>
      </c>
      <c r="F95" s="162" t="s">
        <v>38</v>
      </c>
      <c r="G95" s="162" t="s">
        <v>37</v>
      </c>
      <c r="H95" s="163" t="s">
        <v>36</v>
      </c>
      <c r="I95" s="163" t="s">
        <v>35</v>
      </c>
      <c r="J95" s="164" t="s">
        <v>39</v>
      </c>
      <c r="K95" s="165" t="s">
        <v>67</v>
      </c>
      <c r="L95" s="166" t="s">
        <v>83</v>
      </c>
      <c r="M95" s="167" t="s">
        <v>84</v>
      </c>
    </row>
    <row r="96" spans="2:13" ht="15.75" x14ac:dyDescent="0.25">
      <c r="B96" s="97" t="s">
        <v>74</v>
      </c>
      <c r="C96" s="221">
        <v>0.5</v>
      </c>
      <c r="D96" s="151" t="s">
        <v>92</v>
      </c>
      <c r="E96" s="40">
        <f>+C96</f>
        <v>0.5</v>
      </c>
      <c r="F96" s="154"/>
      <c r="G96" s="155"/>
      <c r="H96" s="205">
        <v>0.22</v>
      </c>
      <c r="I96" s="205">
        <v>0.1865</v>
      </c>
      <c r="J96" s="216">
        <v>0.96</v>
      </c>
      <c r="K96" s="98">
        <f>+E96/J96</f>
        <v>0.52083333333333337</v>
      </c>
      <c r="L96" s="44">
        <f>+K96/H96</f>
        <v>2.3674242424242427</v>
      </c>
      <c r="M96" s="45">
        <f>+K96/I96</f>
        <v>2.7926720285969617</v>
      </c>
    </row>
    <row r="97" spans="2:13" ht="15.75" x14ac:dyDescent="0.25">
      <c r="B97" s="99" t="s">
        <v>75</v>
      </c>
      <c r="C97" s="222">
        <v>0.2</v>
      </c>
      <c r="D97" s="152" t="s">
        <v>92</v>
      </c>
      <c r="E97" s="43">
        <f>+C97</f>
        <v>0.2</v>
      </c>
      <c r="F97" s="179"/>
      <c r="G97" s="180"/>
      <c r="H97" s="209">
        <v>2.7199999999999998E-2</v>
      </c>
      <c r="I97" s="209">
        <v>0.32</v>
      </c>
      <c r="J97" s="217">
        <v>0.91</v>
      </c>
      <c r="K97" s="41">
        <f>+E97/J97</f>
        <v>0.21978021978021978</v>
      </c>
      <c r="L97" s="42">
        <f>+K97/H97</f>
        <v>8.0801551389786681</v>
      </c>
      <c r="M97" s="46">
        <f>+K97/I97</f>
        <v>0.68681318681318682</v>
      </c>
    </row>
    <row r="98" spans="2:13" ht="15.75" x14ac:dyDescent="0.25">
      <c r="B98" s="99" t="s">
        <v>80</v>
      </c>
      <c r="C98" s="222">
        <v>0.5</v>
      </c>
      <c r="D98" s="152" t="s">
        <v>92</v>
      </c>
      <c r="E98" s="43">
        <f>+C98</f>
        <v>0.5</v>
      </c>
      <c r="F98" s="156"/>
      <c r="G98" s="157"/>
      <c r="H98" s="209">
        <v>0.34</v>
      </c>
      <c r="I98" s="209">
        <v>2.0000000000000001E-4</v>
      </c>
      <c r="J98" s="217">
        <v>0.98</v>
      </c>
      <c r="K98" s="41">
        <f>+E98/J98</f>
        <v>0.51020408163265307</v>
      </c>
      <c r="L98" s="42">
        <f>+K98/H98</f>
        <v>1.5006002400960383</v>
      </c>
      <c r="M98" s="150"/>
    </row>
    <row r="99" spans="2:13" ht="15.75" x14ac:dyDescent="0.25">
      <c r="B99" s="99" t="s">
        <v>94</v>
      </c>
      <c r="C99" s="222">
        <v>0.56000000000000005</v>
      </c>
      <c r="D99" s="152" t="s">
        <v>92</v>
      </c>
      <c r="E99" s="43">
        <f>+C99</f>
        <v>0.56000000000000005</v>
      </c>
      <c r="F99" s="156"/>
      <c r="G99" s="157"/>
      <c r="H99" s="209">
        <v>0.14000000000000001</v>
      </c>
      <c r="I99" s="209">
        <v>8</v>
      </c>
      <c r="J99" s="217">
        <v>0.98</v>
      </c>
      <c r="K99" s="41">
        <f>+E99/J99</f>
        <v>0.57142857142857151</v>
      </c>
      <c r="L99" s="42">
        <f>+K99/H99</f>
        <v>4.0816326530612246</v>
      </c>
      <c r="M99" s="150"/>
    </row>
    <row r="100" spans="2:13" ht="15.75" x14ac:dyDescent="0.25">
      <c r="B100" s="100" t="s">
        <v>81</v>
      </c>
      <c r="C100" s="149"/>
      <c r="D100" s="153"/>
      <c r="E100" s="218">
        <v>0.5</v>
      </c>
      <c r="F100" s="181"/>
      <c r="G100" s="182"/>
      <c r="H100" s="213">
        <v>0.2</v>
      </c>
      <c r="I100" s="213">
        <v>0.1</v>
      </c>
      <c r="J100" s="226">
        <v>0.9</v>
      </c>
      <c r="K100" s="101">
        <f>+E100/J100</f>
        <v>0.55555555555555558</v>
      </c>
      <c r="L100" s="47">
        <f>+K100/H100</f>
        <v>2.7777777777777777</v>
      </c>
      <c r="M100" s="48">
        <f>+K100/I100</f>
        <v>5.5555555555555554</v>
      </c>
    </row>
  </sheetData>
  <sheetProtection password="E97E" sheet="1"/>
  <mergeCells count="18">
    <mergeCell ref="B8:B9"/>
    <mergeCell ref="B94:B95"/>
    <mergeCell ref="B78:B79"/>
    <mergeCell ref="B70:B71"/>
    <mergeCell ref="B44:B45"/>
    <mergeCell ref="B25:B26"/>
    <mergeCell ref="J8:M8"/>
    <mergeCell ref="C8:I8"/>
    <mergeCell ref="C25:I25"/>
    <mergeCell ref="J25:M25"/>
    <mergeCell ref="C94:I94"/>
    <mergeCell ref="J94:M94"/>
    <mergeCell ref="C44:I44"/>
    <mergeCell ref="J44:M44"/>
    <mergeCell ref="C70:I70"/>
    <mergeCell ref="J70:M70"/>
    <mergeCell ref="C78:I78"/>
    <mergeCell ref="J78:M78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E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Maryland- AGNR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SusanS</dc:creator>
  <cp:lastModifiedBy>Susan Schoenian</cp:lastModifiedBy>
  <dcterms:created xsi:type="dcterms:W3CDTF">2004-01-16T16:51:16Z</dcterms:created>
  <dcterms:modified xsi:type="dcterms:W3CDTF">2015-12-09T16:14:01Z</dcterms:modified>
</cp:coreProperties>
</file>