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70" activeTab="0"/>
  </bookViews>
  <sheets>
    <sheet name="Mix a ration" sheetId="1" r:id="rId1"/>
  </sheets>
  <definedNames/>
  <calcPr fullCalcOnLoad="1"/>
</workbook>
</file>

<file path=xl/sharedStrings.xml><?xml version="1.0" encoding="utf-8"?>
<sst xmlns="http://schemas.openxmlformats.org/spreadsheetml/2006/main" count="75" uniqueCount="71">
  <si>
    <t>#</t>
  </si>
  <si>
    <t>DM</t>
  </si>
  <si>
    <t>% TDN</t>
  </si>
  <si>
    <t>% Ca</t>
  </si>
  <si>
    <t>% P</t>
  </si>
  <si>
    <t>% CP</t>
  </si>
  <si>
    <t>Soybean meal</t>
  </si>
  <si>
    <t>Soybean hulls</t>
  </si>
  <si>
    <t>Alfalfa hay, mid bloom</t>
  </si>
  <si>
    <t>Beet pulp, dry</t>
  </si>
  <si>
    <t>Distiller's grains, dry</t>
  </si>
  <si>
    <t>Corn silage</t>
  </si>
  <si>
    <t>Kelp, dried</t>
  </si>
  <si>
    <t>Orchardgrass hay</t>
  </si>
  <si>
    <t>Straw, barley</t>
  </si>
  <si>
    <t>Alfalfa meal</t>
  </si>
  <si>
    <t>Limestone (ground)</t>
  </si>
  <si>
    <t>Dicalcium phosphate</t>
  </si>
  <si>
    <t>Grass silage</t>
  </si>
  <si>
    <t>Barley grain</t>
  </si>
  <si>
    <t>Oat grain</t>
  </si>
  <si>
    <t>Ammonium chloride</t>
  </si>
  <si>
    <t>Fish meal</t>
  </si>
  <si>
    <t>Lbs. TDN</t>
  </si>
  <si>
    <t>Other feed</t>
  </si>
  <si>
    <t>Lbs. CP</t>
  </si>
  <si>
    <t>Lbs. Ca</t>
  </si>
  <si>
    <t>Lbs. P</t>
  </si>
  <si>
    <t>Cottonseed, whole</t>
  </si>
  <si>
    <t>Cottonseed meal</t>
  </si>
  <si>
    <t>Soybeans, whole</t>
  </si>
  <si>
    <t>Corn fodder</t>
  </si>
  <si>
    <t>Ration summary</t>
  </si>
  <si>
    <t>Pounds in batch</t>
  </si>
  <si>
    <t>Percent TDN</t>
  </si>
  <si>
    <t>Percent CP</t>
  </si>
  <si>
    <t>Percent Ca</t>
  </si>
  <si>
    <t>Percent P</t>
  </si>
  <si>
    <t>Ca:P ratio</t>
  </si>
  <si>
    <t>Cost per lb.</t>
  </si>
  <si>
    <t>Cost per cwt.</t>
  </si>
  <si>
    <t>Cost per ton</t>
  </si>
  <si>
    <t>By Susan Schoenian</t>
  </si>
  <si>
    <t>LBS</t>
  </si>
  <si>
    <t>Alfalfa pellets</t>
  </si>
  <si>
    <t>Pelleted supplement</t>
  </si>
  <si>
    <t xml:space="preserve">   Feedstuff</t>
  </si>
  <si>
    <t>% TDN - percent total digestible nutrients (energy)</t>
  </si>
  <si>
    <t xml:space="preserve">  Lbs - pounds</t>
  </si>
  <si>
    <t xml:space="preserve">  DM - dry matter</t>
  </si>
  <si>
    <t xml:space="preserve">  % CP - percent crude protein</t>
  </si>
  <si>
    <t xml:space="preserve">  % Ca - percent calcium</t>
  </si>
  <si>
    <t xml:space="preserve">  % P - percent Phosphorus</t>
  </si>
  <si>
    <t>Molasses</t>
  </si>
  <si>
    <t>Ground ear corn</t>
  </si>
  <si>
    <t>Trace mineral salt</t>
  </si>
  <si>
    <t>Corn grain</t>
  </si>
  <si>
    <t>Urea 46% N</t>
  </si>
  <si>
    <t>Weight of batch</t>
  </si>
  <si>
    <t>$ / LB</t>
  </si>
  <si>
    <t>$ / cwt</t>
  </si>
  <si>
    <t>$ / batch</t>
  </si>
  <si>
    <t>$ / batch - cost per batch mix</t>
  </si>
  <si>
    <t>RationMixer: mix a ration for your sheep and/or goats</t>
  </si>
  <si>
    <t xml:space="preserve">  spreadsheet gives "book values" for feedstuffs commonly fed to sheep and goats.  At the bottom of the spreadsheet,  you can add </t>
  </si>
  <si>
    <t xml:space="preserve">  error, you should be able to figure out least cost formulations.  Use actual nutrient composition values, if you have them available.  The </t>
  </si>
  <si>
    <t xml:space="preserve">  mix in column C (LBS).  The spreadsheet will automatically calculate % TDN, CP, Ca, and, P, as well as the cost of the ration.  By trial and</t>
  </si>
  <si>
    <t xml:space="preserve">  This spreadsheet can be used to mix a batch of feed for sheep and/or goats. Put the amount of each indredient you plan to include in your</t>
  </si>
  <si>
    <t>© 2015</t>
  </si>
  <si>
    <t xml:space="preserve">  additional feedstuffs.  Make sure you use your own feed costs.  Consider the example feed costs as meaningless to your farm.</t>
  </si>
  <si>
    <t>Hydroponic fodder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</si>
</sst>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0.000%"/>
    <numFmt numFmtId="168" formatCode="0.000"/>
    <numFmt numFmtId="169" formatCode="0.0"/>
    <numFmt numFmtId="170" formatCode="0.0000"/>
    <numFmt numFmtId="171" formatCode="_(&quot;$&quot;* #,##0_);_(&quot;$&quot;* \(#,##0\);_(&quot;$&quot;* &quot;-&quot;??_);_(@_)"/>
    <numFmt numFmtId="172" formatCode="_(* #,##0.000_);_(* \(#,##0.000\);_(* &quot;-&quot;???_);_(@_)"/>
  </numFmts>
  <fonts count="51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4"/>
      <color indexed="9"/>
      <name val="Arial"/>
      <family val="2"/>
    </font>
    <font>
      <b/>
      <sz val="14"/>
      <name val="Arial"/>
      <family val="2"/>
    </font>
    <font>
      <sz val="14"/>
      <color indexed="9"/>
      <name val="Arial"/>
      <family val="2"/>
    </font>
    <font>
      <b/>
      <sz val="18"/>
      <color indexed="9"/>
      <name val="Arial"/>
      <family val="2"/>
    </font>
    <font>
      <u val="single"/>
      <sz val="10"/>
      <color indexed="12"/>
      <name val="Arial"/>
      <family val="0"/>
    </font>
    <font>
      <i/>
      <sz val="14"/>
      <name val="Arial"/>
      <family val="2"/>
    </font>
    <font>
      <sz val="10"/>
      <color indexed="17"/>
      <name val="Arial"/>
      <family val="2"/>
    </font>
    <font>
      <i/>
      <sz val="12"/>
      <name val="Arial"/>
      <family val="2"/>
    </font>
    <font>
      <b/>
      <u val="single"/>
      <sz val="11"/>
      <color indexed="17"/>
      <name val="Arial"/>
      <family val="2"/>
    </font>
    <font>
      <b/>
      <sz val="11"/>
      <color indexed="17"/>
      <name val="Arial"/>
      <family val="2"/>
    </font>
    <font>
      <b/>
      <sz val="32"/>
      <color indexed="1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u val="single"/>
      <sz val="10"/>
      <color indexed="25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000396251678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3" fillId="33" borderId="14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2" xfId="0" applyFont="1" applyFill="1" applyBorder="1" applyAlignment="1">
      <alignment horizontal="center"/>
    </xf>
    <xf numFmtId="10" fontId="3" fillId="33" borderId="22" xfId="0" applyNumberFormat="1" applyFont="1" applyFill="1" applyBorder="1" applyAlignment="1">
      <alignment horizontal="center"/>
    </xf>
    <xf numFmtId="10" fontId="3" fillId="33" borderId="23" xfId="0" applyNumberFormat="1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0" borderId="0" xfId="0" applyFill="1" applyAlignment="1">
      <alignment/>
    </xf>
    <xf numFmtId="0" fontId="4" fillId="34" borderId="10" xfId="0" applyFont="1" applyFill="1" applyBorder="1" applyAlignment="1" applyProtection="1">
      <alignment horizontal="center"/>
      <protection locked="0"/>
    </xf>
    <xf numFmtId="9" fontId="1" fillId="0" borderId="10" xfId="59" applyFont="1" applyBorder="1" applyAlignment="1" applyProtection="1">
      <alignment horizontal="center"/>
      <protection locked="0"/>
    </xf>
    <xf numFmtId="10" fontId="1" fillId="0" borderId="10" xfId="59" applyNumberFormat="1" applyFont="1" applyBorder="1" applyAlignment="1" applyProtection="1">
      <alignment horizontal="center"/>
      <protection locked="0"/>
    </xf>
    <xf numFmtId="168" fontId="1" fillId="0" borderId="26" xfId="59" applyNumberFormat="1" applyFont="1" applyBorder="1" applyAlignment="1" applyProtection="1">
      <alignment horizontal="center"/>
      <protection locked="0"/>
    </xf>
    <xf numFmtId="168" fontId="1" fillId="0" borderId="27" xfId="59" applyNumberFormat="1" applyFont="1" applyBorder="1" applyAlignment="1" applyProtection="1">
      <alignment horizontal="center"/>
      <protection locked="0"/>
    </xf>
    <xf numFmtId="0" fontId="1" fillId="33" borderId="28" xfId="0" applyFont="1" applyFill="1" applyBorder="1" applyAlignment="1" applyProtection="1">
      <alignment horizontal="center"/>
      <protection locked="0"/>
    </xf>
    <xf numFmtId="9" fontId="1" fillId="0" borderId="10" xfId="59" applyFont="1" applyFill="1" applyBorder="1" applyAlignment="1" applyProtection="1">
      <alignment horizontal="center"/>
      <protection locked="0"/>
    </xf>
    <xf numFmtId="10" fontId="1" fillId="0" borderId="10" xfId="59" applyNumberFormat="1" applyFont="1" applyFill="1" applyBorder="1" applyAlignment="1" applyProtection="1">
      <alignment horizontal="center"/>
      <protection locked="0"/>
    </xf>
    <xf numFmtId="10" fontId="1" fillId="0" borderId="10" xfId="0" applyNumberFormat="1" applyFont="1" applyBorder="1" applyAlignment="1" applyProtection="1">
      <alignment horizontal="center"/>
      <protection locked="0"/>
    </xf>
    <xf numFmtId="0" fontId="4" fillId="34" borderId="29" xfId="0" applyFont="1" applyFill="1" applyBorder="1" applyAlignment="1" applyProtection="1">
      <alignment horizontal="center"/>
      <protection locked="0"/>
    </xf>
    <xf numFmtId="9" fontId="1" fillId="0" borderId="29" xfId="59" applyFont="1" applyBorder="1" applyAlignment="1" applyProtection="1">
      <alignment horizontal="center"/>
      <protection locked="0"/>
    </xf>
    <xf numFmtId="10" fontId="1" fillId="0" borderId="29" xfId="0" applyNumberFormat="1" applyFont="1" applyBorder="1" applyAlignment="1" applyProtection="1">
      <alignment horizontal="center"/>
      <protection locked="0"/>
    </xf>
    <xf numFmtId="168" fontId="1" fillId="0" borderId="30" xfId="59" applyNumberFormat="1" applyFont="1" applyBorder="1" applyAlignment="1" applyProtection="1">
      <alignment horizontal="center"/>
      <protection locked="0"/>
    </xf>
    <xf numFmtId="168" fontId="1" fillId="0" borderId="31" xfId="59" applyNumberFormat="1" applyFont="1" applyBorder="1" applyAlignment="1" applyProtection="1">
      <alignment horizontal="center"/>
      <protection locked="0"/>
    </xf>
    <xf numFmtId="0" fontId="4" fillId="34" borderId="25" xfId="0" applyFont="1" applyFill="1" applyBorder="1" applyAlignment="1" applyProtection="1">
      <alignment horizontal="center"/>
      <protection locked="0"/>
    </xf>
    <xf numFmtId="9" fontId="1" fillId="0" borderId="25" xfId="59" applyFont="1" applyBorder="1" applyAlignment="1" applyProtection="1">
      <alignment horizontal="center"/>
      <protection locked="0"/>
    </xf>
    <xf numFmtId="10" fontId="1" fillId="0" borderId="25" xfId="0" applyNumberFormat="1" applyFont="1" applyBorder="1" applyAlignment="1" applyProtection="1">
      <alignment horizontal="center"/>
      <protection locked="0"/>
    </xf>
    <xf numFmtId="168" fontId="1" fillId="0" borderId="32" xfId="59" applyNumberFormat="1" applyFont="1" applyBorder="1" applyAlignment="1" applyProtection="1">
      <alignment horizontal="center"/>
      <protection locked="0"/>
    </xf>
    <xf numFmtId="168" fontId="1" fillId="0" borderId="33" xfId="59" applyNumberFormat="1" applyFont="1" applyBorder="1" applyAlignment="1" applyProtection="1">
      <alignment horizontal="center"/>
      <protection locked="0"/>
    </xf>
    <xf numFmtId="0" fontId="1" fillId="33" borderId="34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0" fillId="35" borderId="35" xfId="0" applyFill="1" applyBorder="1" applyAlignment="1">
      <alignment/>
    </xf>
    <xf numFmtId="0" fontId="0" fillId="35" borderId="36" xfId="0" applyFill="1" applyBorder="1" applyAlignment="1">
      <alignment/>
    </xf>
    <xf numFmtId="0" fontId="10" fillId="35" borderId="37" xfId="0" applyFont="1" applyFill="1" applyBorder="1" applyAlignment="1">
      <alignment/>
    </xf>
    <xf numFmtId="0" fontId="10" fillId="35" borderId="2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35" xfId="0" applyFont="1" applyFill="1" applyBorder="1" applyAlignment="1">
      <alignment/>
    </xf>
    <xf numFmtId="0" fontId="10" fillId="35" borderId="38" xfId="0" applyFont="1" applyFill="1" applyBorder="1" applyAlignment="1">
      <alignment/>
    </xf>
    <xf numFmtId="0" fontId="10" fillId="35" borderId="36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34" xfId="0" applyFont="1" applyBorder="1" applyAlignment="1">
      <alignment/>
    </xf>
    <xf numFmtId="0" fontId="0" fillId="35" borderId="39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40" xfId="0" applyFont="1" applyBorder="1" applyAlignment="1">
      <alignment/>
    </xf>
    <xf numFmtId="0" fontId="4" fillId="34" borderId="41" xfId="0" applyFont="1" applyFill="1" applyBorder="1" applyAlignment="1" applyProtection="1">
      <alignment horizontal="center"/>
      <protection locked="0"/>
    </xf>
    <xf numFmtId="9" fontId="1" fillId="0" borderId="41" xfId="59" applyFont="1" applyBorder="1" applyAlignment="1" applyProtection="1">
      <alignment horizontal="center"/>
      <protection locked="0"/>
    </xf>
    <xf numFmtId="10" fontId="1" fillId="0" borderId="41" xfId="0" applyNumberFormat="1" applyFont="1" applyBorder="1" applyAlignment="1" applyProtection="1">
      <alignment horizontal="center"/>
      <protection locked="0"/>
    </xf>
    <xf numFmtId="168" fontId="1" fillId="0" borderId="42" xfId="59" applyNumberFormat="1" applyFont="1" applyBorder="1" applyAlignment="1" applyProtection="1">
      <alignment horizontal="center"/>
      <protection locked="0"/>
    </xf>
    <xf numFmtId="168" fontId="1" fillId="0" borderId="43" xfId="59" applyNumberFormat="1" applyFont="1" applyBorder="1" applyAlignment="1" applyProtection="1">
      <alignment horizontal="center"/>
      <protection locked="0"/>
    </xf>
    <xf numFmtId="0" fontId="1" fillId="33" borderId="44" xfId="0" applyFont="1" applyFill="1" applyBorder="1" applyAlignment="1" applyProtection="1">
      <alignment horizontal="center"/>
      <protection locked="0"/>
    </xf>
    <xf numFmtId="10" fontId="1" fillId="0" borderId="25" xfId="59" applyNumberFormat="1" applyFont="1" applyBorder="1" applyAlignment="1" applyProtection="1">
      <alignment horizontal="center"/>
      <protection locked="0"/>
    </xf>
    <xf numFmtId="0" fontId="1" fillId="33" borderId="45" xfId="0" applyFont="1" applyFill="1" applyBorder="1" applyAlignment="1" applyProtection="1">
      <alignment horizontal="center"/>
      <protection locked="0"/>
    </xf>
    <xf numFmtId="0" fontId="1" fillId="33" borderId="46" xfId="0" applyFont="1" applyFill="1" applyBorder="1" applyAlignment="1">
      <alignment/>
    </xf>
    <xf numFmtId="0" fontId="1" fillId="33" borderId="47" xfId="0" applyFont="1" applyFill="1" applyBorder="1" applyAlignment="1">
      <alignment horizontal="left"/>
    </xf>
    <xf numFmtId="0" fontId="4" fillId="33" borderId="47" xfId="0" applyFont="1" applyFill="1" applyBorder="1" applyAlignment="1" applyProtection="1">
      <alignment horizontal="center"/>
      <protection locked="0"/>
    </xf>
    <xf numFmtId="9" fontId="1" fillId="33" borderId="47" xfId="59" applyFont="1" applyFill="1" applyBorder="1" applyAlignment="1" applyProtection="1">
      <alignment horizontal="center"/>
      <protection locked="0"/>
    </xf>
    <xf numFmtId="10" fontId="1" fillId="33" borderId="47" xfId="59" applyNumberFormat="1" applyFont="1" applyFill="1" applyBorder="1" applyAlignment="1" applyProtection="1">
      <alignment horizontal="center"/>
      <protection locked="0"/>
    </xf>
    <xf numFmtId="168" fontId="1" fillId="33" borderId="48" xfId="59" applyNumberFormat="1" applyFont="1" applyFill="1" applyBorder="1" applyAlignment="1" applyProtection="1">
      <alignment horizontal="center"/>
      <protection locked="0"/>
    </xf>
    <xf numFmtId="168" fontId="1" fillId="33" borderId="35" xfId="59" applyNumberFormat="1" applyFont="1" applyFill="1" applyBorder="1" applyAlignment="1" applyProtection="1">
      <alignment horizontal="center"/>
      <protection locked="0"/>
    </xf>
    <xf numFmtId="164" fontId="4" fillId="36" borderId="49" xfId="59" applyNumberFormat="1" applyFont="1" applyFill="1" applyBorder="1" applyAlignment="1">
      <alignment horizontal="right"/>
    </xf>
    <xf numFmtId="167" fontId="4" fillId="36" borderId="49" xfId="59" applyNumberFormat="1" applyFont="1" applyFill="1" applyBorder="1" applyAlignment="1">
      <alignment horizontal="right"/>
    </xf>
    <xf numFmtId="168" fontId="4" fillId="36" borderId="49" xfId="0" applyNumberFormat="1" applyFont="1" applyFill="1" applyBorder="1" applyAlignment="1">
      <alignment horizontal="right"/>
    </xf>
    <xf numFmtId="165" fontId="4" fillId="36" borderId="49" xfId="44" applyNumberFormat="1" applyFont="1" applyFill="1" applyBorder="1" applyAlignment="1">
      <alignment horizontal="right"/>
    </xf>
    <xf numFmtId="44" fontId="4" fillId="36" borderId="49" xfId="44" applyFont="1" applyFill="1" applyBorder="1" applyAlignment="1">
      <alignment horizontal="right"/>
    </xf>
    <xf numFmtId="44" fontId="4" fillId="36" borderId="50" xfId="44" applyFont="1" applyFill="1" applyBorder="1" applyAlignment="1">
      <alignment horizontal="right"/>
    </xf>
    <xf numFmtId="0" fontId="11" fillId="0" borderId="0" xfId="53" applyFont="1" applyAlignment="1" applyProtection="1">
      <alignment/>
      <protection/>
    </xf>
    <xf numFmtId="0" fontId="12" fillId="0" borderId="0" xfId="0" applyFont="1" applyAlignment="1">
      <alignment/>
    </xf>
    <xf numFmtId="0" fontId="3" fillId="33" borderId="51" xfId="0" applyFont="1" applyFill="1" applyBorder="1" applyAlignment="1">
      <alignment horizontal="center"/>
    </xf>
    <xf numFmtId="44" fontId="1" fillId="34" borderId="52" xfId="44" applyNumberFormat="1" applyFont="1" applyFill="1" applyBorder="1" applyAlignment="1" applyProtection="1">
      <alignment horizontal="center"/>
      <protection locked="0"/>
    </xf>
    <xf numFmtId="44" fontId="1" fillId="34" borderId="53" xfId="44" applyNumberFormat="1" applyFont="1" applyFill="1" applyBorder="1" applyAlignment="1" applyProtection="1">
      <alignment horizontal="center"/>
      <protection locked="0"/>
    </xf>
    <xf numFmtId="44" fontId="1" fillId="34" borderId="54" xfId="44" applyNumberFormat="1" applyFont="1" applyFill="1" applyBorder="1" applyAlignment="1" applyProtection="1">
      <alignment horizontal="center"/>
      <protection locked="0"/>
    </xf>
    <xf numFmtId="44" fontId="1" fillId="33" borderId="0" xfId="44" applyNumberFormat="1" applyFont="1" applyFill="1" applyBorder="1" applyAlignment="1" applyProtection="1">
      <alignment horizontal="center"/>
      <protection locked="0"/>
    </xf>
    <xf numFmtId="0" fontId="1" fillId="0" borderId="21" xfId="0" applyFont="1" applyBorder="1" applyAlignment="1">
      <alignment/>
    </xf>
    <xf numFmtId="0" fontId="4" fillId="34" borderId="22" xfId="0" applyFont="1" applyFill="1" applyBorder="1" applyAlignment="1" applyProtection="1">
      <alignment horizontal="center"/>
      <protection locked="0"/>
    </xf>
    <xf numFmtId="9" fontId="1" fillId="0" borderId="22" xfId="59" applyFont="1" applyBorder="1" applyAlignment="1" applyProtection="1">
      <alignment horizontal="center"/>
      <protection locked="0"/>
    </xf>
    <xf numFmtId="169" fontId="1" fillId="0" borderId="22" xfId="59" applyNumberFormat="1" applyFont="1" applyBorder="1" applyAlignment="1" applyProtection="1">
      <alignment horizontal="center"/>
      <protection locked="0"/>
    </xf>
    <xf numFmtId="10" fontId="1" fillId="0" borderId="22" xfId="0" applyNumberFormat="1" applyFont="1" applyBorder="1" applyAlignment="1" applyProtection="1">
      <alignment horizontal="center"/>
      <protection locked="0"/>
    </xf>
    <xf numFmtId="168" fontId="1" fillId="0" borderId="23" xfId="59" applyNumberFormat="1" applyFont="1" applyBorder="1" applyAlignment="1" applyProtection="1">
      <alignment horizontal="center"/>
      <protection locked="0"/>
    </xf>
    <xf numFmtId="168" fontId="1" fillId="0" borderId="36" xfId="59" applyNumberFormat="1" applyFont="1" applyBorder="1" applyAlignment="1" applyProtection="1">
      <alignment horizontal="center"/>
      <protection locked="0"/>
    </xf>
    <xf numFmtId="0" fontId="1" fillId="33" borderId="24" xfId="0" applyFont="1" applyFill="1" applyBorder="1" applyAlignment="1" applyProtection="1">
      <alignment horizontal="center"/>
      <protection locked="0"/>
    </xf>
    <xf numFmtId="44" fontId="1" fillId="34" borderId="38" xfId="44" applyNumberFormat="1" applyFont="1" applyFill="1" applyBorder="1" applyAlignment="1" applyProtection="1">
      <alignment horizontal="center"/>
      <protection locked="0"/>
    </xf>
    <xf numFmtId="1" fontId="1" fillId="0" borderId="10" xfId="59" applyNumberFormat="1" applyFont="1" applyBorder="1" applyAlignment="1" applyProtection="1">
      <alignment horizontal="center"/>
      <protection locked="0"/>
    </xf>
    <xf numFmtId="1" fontId="1" fillId="0" borderId="10" xfId="0" applyNumberFormat="1" applyFont="1" applyBorder="1" applyAlignment="1" applyProtection="1">
      <alignment horizontal="center"/>
      <protection locked="0"/>
    </xf>
    <xf numFmtId="1" fontId="1" fillId="0" borderId="25" xfId="59" applyNumberFormat="1" applyFont="1" applyBorder="1" applyAlignment="1" applyProtection="1">
      <alignment horizontal="center"/>
      <protection locked="0"/>
    </xf>
    <xf numFmtId="1" fontId="1" fillId="33" borderId="47" xfId="59" applyNumberFormat="1" applyFont="1" applyFill="1" applyBorder="1" applyAlignment="1" applyProtection="1">
      <alignment horizontal="center"/>
      <protection locked="0"/>
    </xf>
    <xf numFmtId="1" fontId="1" fillId="0" borderId="41" xfId="0" applyNumberFormat="1" applyFont="1" applyBorder="1" applyAlignment="1" applyProtection="1">
      <alignment horizontal="center"/>
      <protection locked="0"/>
    </xf>
    <xf numFmtId="1" fontId="1" fillId="0" borderId="29" xfId="0" applyNumberFormat="1" applyFont="1" applyBorder="1" applyAlignment="1" applyProtection="1">
      <alignment horizontal="center"/>
      <protection locked="0"/>
    </xf>
    <xf numFmtId="1" fontId="1" fillId="0" borderId="25" xfId="0" applyNumberFormat="1" applyFont="1" applyBorder="1" applyAlignment="1" applyProtection="1">
      <alignment horizontal="center"/>
      <protection locked="0"/>
    </xf>
    <xf numFmtId="1" fontId="1" fillId="0" borderId="22" xfId="0" applyNumberFormat="1" applyFont="1" applyBorder="1" applyAlignment="1" applyProtection="1">
      <alignment horizontal="center"/>
      <protection locked="0"/>
    </xf>
    <xf numFmtId="1" fontId="1" fillId="0" borderId="41" xfId="59" applyNumberFormat="1" applyFont="1" applyBorder="1" applyAlignment="1" applyProtection="1">
      <alignment horizontal="center"/>
      <protection locked="0"/>
    </xf>
    <xf numFmtId="1" fontId="1" fillId="0" borderId="29" xfId="59" applyNumberFormat="1" applyFont="1" applyBorder="1" applyAlignment="1" applyProtection="1">
      <alignment horizontal="center"/>
      <protection locked="0"/>
    </xf>
    <xf numFmtId="0" fontId="3" fillId="33" borderId="23" xfId="0" applyFont="1" applyFill="1" applyBorder="1" applyAlignment="1">
      <alignment horizontal="center"/>
    </xf>
    <xf numFmtId="44" fontId="1" fillId="0" borderId="10" xfId="0" applyNumberFormat="1" applyFont="1" applyBorder="1" applyAlignment="1">
      <alignment horizontal="center"/>
    </xf>
    <xf numFmtId="44" fontId="1" fillId="33" borderId="10" xfId="0" applyNumberFormat="1" applyFont="1" applyFill="1" applyBorder="1" applyAlignment="1">
      <alignment horizontal="center"/>
    </xf>
    <xf numFmtId="44" fontId="3" fillId="33" borderId="29" xfId="0" applyNumberFormat="1" applyFont="1" applyFill="1" applyBorder="1" applyAlignment="1">
      <alignment horizontal="center"/>
    </xf>
    <xf numFmtId="44" fontId="4" fillId="34" borderId="55" xfId="0" applyNumberFormat="1" applyFont="1" applyFill="1" applyBorder="1" applyAlignment="1">
      <alignment/>
    </xf>
    <xf numFmtId="169" fontId="4" fillId="36" borderId="17" xfId="0" applyNumberFormat="1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3" fillId="0" borderId="0" xfId="0" applyFont="1" applyAlignment="1">
      <alignment/>
    </xf>
    <xf numFmtId="44" fontId="1" fillId="34" borderId="26" xfId="44" applyNumberFormat="1" applyFont="1" applyFill="1" applyBorder="1" applyAlignment="1" applyProtection="1">
      <alignment horizontal="center"/>
      <protection locked="0"/>
    </xf>
    <xf numFmtId="44" fontId="1" fillId="33" borderId="26" xfId="44" applyNumberFormat="1" applyFont="1" applyFill="1" applyBorder="1" applyAlignment="1" applyProtection="1">
      <alignment horizontal="center"/>
      <protection locked="0"/>
    </xf>
    <xf numFmtId="44" fontId="1" fillId="34" borderId="32" xfId="44" applyNumberFormat="1" applyFont="1" applyFill="1" applyBorder="1" applyAlignment="1" applyProtection="1">
      <alignment horizontal="center"/>
      <protection locked="0"/>
    </xf>
    <xf numFmtId="44" fontId="1" fillId="34" borderId="42" xfId="44" applyNumberFormat="1" applyFont="1" applyFill="1" applyBorder="1" applyAlignment="1" applyProtection="1">
      <alignment horizontal="center"/>
      <protection locked="0"/>
    </xf>
    <xf numFmtId="0" fontId="1" fillId="35" borderId="56" xfId="0" applyFont="1" applyFill="1" applyBorder="1" applyAlignment="1">
      <alignment/>
    </xf>
    <xf numFmtId="0" fontId="8" fillId="35" borderId="37" xfId="0" applyFont="1" applyFill="1" applyBorder="1" applyAlignment="1">
      <alignment/>
    </xf>
    <xf numFmtId="0" fontId="1" fillId="35" borderId="57" xfId="0" applyFont="1" applyFill="1" applyBorder="1" applyAlignment="1">
      <alignment/>
    </xf>
    <xf numFmtId="0" fontId="1" fillId="35" borderId="58" xfId="0" applyFont="1" applyFill="1" applyBorder="1" applyAlignment="1">
      <alignment/>
    </xf>
    <xf numFmtId="0" fontId="8" fillId="35" borderId="38" xfId="0" applyFont="1" applyFill="1" applyBorder="1" applyAlignment="1">
      <alignment/>
    </xf>
    <xf numFmtId="0" fontId="1" fillId="37" borderId="41" xfId="0" applyFont="1" applyFill="1" applyBorder="1" applyAlignment="1" applyProtection="1">
      <alignment horizontal="left"/>
      <protection locked="0"/>
    </xf>
    <xf numFmtId="0" fontId="1" fillId="37" borderId="10" xfId="0" applyFont="1" applyFill="1" applyBorder="1" applyAlignment="1" applyProtection="1">
      <alignment horizontal="left"/>
      <protection locked="0"/>
    </xf>
    <xf numFmtId="0" fontId="1" fillId="37" borderId="25" xfId="0" applyFont="1" applyFill="1" applyBorder="1" applyAlignment="1" applyProtection="1">
      <alignment horizontal="left"/>
      <protection locked="0"/>
    </xf>
    <xf numFmtId="0" fontId="1" fillId="37" borderId="22" xfId="0" applyFont="1" applyFill="1" applyBorder="1" applyAlignment="1" applyProtection="1">
      <alignment horizontal="left"/>
      <protection locked="0"/>
    </xf>
    <xf numFmtId="0" fontId="31" fillId="38" borderId="56" xfId="0" applyFont="1" applyFill="1" applyBorder="1" applyAlignment="1">
      <alignment/>
    </xf>
    <xf numFmtId="0" fontId="0" fillId="38" borderId="20" xfId="0" applyFill="1" applyBorder="1" applyAlignment="1">
      <alignment/>
    </xf>
    <xf numFmtId="0" fontId="31" fillId="38" borderId="57" xfId="0" applyFont="1" applyFill="1" applyBorder="1" applyAlignment="1">
      <alignment/>
    </xf>
    <xf numFmtId="0" fontId="0" fillId="38" borderId="35" xfId="0" applyFill="1" applyBorder="1" applyAlignment="1">
      <alignment/>
    </xf>
    <xf numFmtId="0" fontId="31" fillId="38" borderId="58" xfId="0" applyFont="1" applyFill="1" applyBorder="1" applyAlignment="1">
      <alignment/>
    </xf>
    <xf numFmtId="0" fontId="0" fillId="38" borderId="36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37" xfId="0" applyFill="1" applyBorder="1" applyAlignment="1">
      <alignment/>
    </xf>
    <xf numFmtId="0" fontId="0" fillId="38" borderId="38" xfId="0" applyFill="1" applyBorder="1" applyAlignment="1">
      <alignment/>
    </xf>
    <xf numFmtId="0" fontId="1" fillId="0" borderId="10" xfId="0" applyFont="1" applyBorder="1" applyAlignment="1">
      <alignment horizontal="left"/>
    </xf>
    <xf numFmtId="0" fontId="4" fillId="37" borderId="55" xfId="0" applyFont="1" applyFill="1" applyBorder="1" applyAlignment="1">
      <alignment horizontal="center"/>
    </xf>
    <xf numFmtId="169" fontId="3" fillId="33" borderId="47" xfId="0" applyNumberFormat="1" applyFont="1" applyFill="1" applyBorder="1" applyAlignment="1">
      <alignment horizontal="center"/>
    </xf>
    <xf numFmtId="169" fontId="1" fillId="0" borderId="10" xfId="0" applyNumberFormat="1" applyFont="1" applyFill="1" applyBorder="1" applyAlignment="1">
      <alignment horizontal="center"/>
    </xf>
    <xf numFmtId="2" fontId="3" fillId="33" borderId="48" xfId="0" applyNumberFormat="1" applyFont="1" applyFill="1" applyBorder="1" applyAlignment="1">
      <alignment horizontal="center"/>
    </xf>
    <xf numFmtId="2" fontId="3" fillId="33" borderId="59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37" borderId="55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18</xdr:row>
      <xdr:rowOff>142875</xdr:rowOff>
    </xdr:from>
    <xdr:to>
      <xdr:col>19</xdr:col>
      <xdr:colOff>19050</xdr:colOff>
      <xdr:row>26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5475" y="4572000"/>
          <a:ext cx="27432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schoen@umd.ed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29.421875" style="0" customWidth="1"/>
    <col min="3" max="3" width="11.421875" style="0" customWidth="1"/>
    <col min="4" max="4" width="9.421875" style="0" customWidth="1"/>
    <col min="5" max="5" width="12.421875" style="0" customWidth="1"/>
    <col min="6" max="6" width="13.8515625" style="0" hidden="1" customWidth="1"/>
    <col min="7" max="7" width="10.421875" style="0" customWidth="1"/>
    <col min="8" max="8" width="12.57421875" style="0" hidden="1" customWidth="1"/>
    <col min="9" max="9" width="12.140625" style="0" customWidth="1"/>
    <col min="10" max="10" width="13.28125" style="0" hidden="1" customWidth="1"/>
    <col min="11" max="11" width="11.57421875" style="0" customWidth="1"/>
    <col min="12" max="12" width="12.57421875" style="0" hidden="1" customWidth="1"/>
    <col min="13" max="13" width="0.71875" style="0" customWidth="1"/>
    <col min="14" max="14" width="13.57421875" style="0" customWidth="1"/>
    <col min="15" max="15" width="12.00390625" style="0" customWidth="1"/>
    <col min="16" max="16" width="13.421875" style="0" customWidth="1"/>
    <col min="17" max="17" width="2.00390625" style="0" customWidth="1"/>
    <col min="18" max="18" width="25.28125" style="0" customWidth="1"/>
    <col min="19" max="19" width="15.57421875" style="0" customWidth="1"/>
  </cols>
  <sheetData>
    <row r="1" spans="1:18" ht="42" thickBot="1">
      <c r="A1" s="117" t="s">
        <v>63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9" ht="18.75">
      <c r="A2" s="122" t="s">
        <v>67</v>
      </c>
      <c r="B2" s="12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50"/>
    </row>
    <row r="3" spans="1:19" ht="18.75">
      <c r="A3" s="124" t="s">
        <v>66</v>
      </c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3"/>
    </row>
    <row r="4" spans="1:19" ht="18.75">
      <c r="A4" s="124" t="s">
        <v>65</v>
      </c>
      <c r="B4" s="51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3"/>
    </row>
    <row r="5" spans="1:19" ht="18.75">
      <c r="A5" s="124" t="s">
        <v>64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1"/>
      <c r="S5" s="53"/>
    </row>
    <row r="6" spans="1:19" ht="19.5" thickBot="1">
      <c r="A6" s="125" t="s">
        <v>69</v>
      </c>
      <c r="B6" s="126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5"/>
    </row>
    <row r="7" ht="8.25" customHeight="1" thickBot="1"/>
    <row r="8" spans="1:19" ht="23.25" customHeight="1" thickBot="1">
      <c r="A8" s="7" t="s">
        <v>0</v>
      </c>
      <c r="B8" s="10" t="s">
        <v>46</v>
      </c>
      <c r="C8" s="8" t="s">
        <v>43</v>
      </c>
      <c r="D8" s="8" t="s">
        <v>1</v>
      </c>
      <c r="E8" s="8" t="s">
        <v>2</v>
      </c>
      <c r="F8" s="8" t="s">
        <v>23</v>
      </c>
      <c r="G8" s="8" t="s">
        <v>5</v>
      </c>
      <c r="H8" s="8" t="s">
        <v>25</v>
      </c>
      <c r="I8" s="8" t="s">
        <v>3</v>
      </c>
      <c r="J8" s="11" t="s">
        <v>26</v>
      </c>
      <c r="K8" s="12" t="s">
        <v>4</v>
      </c>
      <c r="L8" s="13" t="s">
        <v>27</v>
      </c>
      <c r="M8" s="14"/>
      <c r="N8" s="85" t="s">
        <v>60</v>
      </c>
      <c r="O8" s="12" t="s">
        <v>59</v>
      </c>
      <c r="P8" s="15" t="s">
        <v>61</v>
      </c>
      <c r="Q8" s="59"/>
      <c r="R8" s="24" t="s">
        <v>32</v>
      </c>
      <c r="S8" s="23"/>
    </row>
    <row r="9" spans="1:19" ht="18">
      <c r="A9" s="2">
        <v>1</v>
      </c>
      <c r="B9" s="1" t="s">
        <v>8</v>
      </c>
      <c r="C9" s="26">
        <v>0</v>
      </c>
      <c r="D9" s="27">
        <v>0.89</v>
      </c>
      <c r="E9" s="27">
        <v>0.58</v>
      </c>
      <c r="F9" s="99">
        <f aca="true" t="shared" si="0" ref="F9:F37">+C9*D9*E9</f>
        <v>0</v>
      </c>
      <c r="G9" s="27">
        <v>0.17</v>
      </c>
      <c r="H9" s="99">
        <f aca="true" t="shared" si="1" ref="H9:H37">+C9*D9*G9</f>
        <v>0</v>
      </c>
      <c r="I9" s="28">
        <v>0.014</v>
      </c>
      <c r="J9" s="29">
        <f aca="true" t="shared" si="2" ref="J9:J37">+C9*D9*I9</f>
        <v>0</v>
      </c>
      <c r="K9" s="28">
        <v>0.0024</v>
      </c>
      <c r="L9" s="30">
        <f aca="true" t="shared" si="3" ref="L9:L37">+C9*D9*K9</f>
        <v>0</v>
      </c>
      <c r="M9" s="31"/>
      <c r="N9" s="86">
        <v>8</v>
      </c>
      <c r="O9" s="118">
        <f>+N9/100</f>
        <v>0.08</v>
      </c>
      <c r="P9" s="110">
        <f>+C9*O9</f>
        <v>0</v>
      </c>
      <c r="Q9" s="47"/>
      <c r="R9" s="56" t="s">
        <v>33</v>
      </c>
      <c r="S9" s="114">
        <f>+C45</f>
        <v>2000</v>
      </c>
    </row>
    <row r="10" spans="1:19" ht="18">
      <c r="A10" s="2">
        <v>2</v>
      </c>
      <c r="B10" s="1" t="s">
        <v>15</v>
      </c>
      <c r="C10" s="26">
        <v>0</v>
      </c>
      <c r="D10" s="27">
        <v>0.89</v>
      </c>
      <c r="E10" s="27">
        <v>0.69</v>
      </c>
      <c r="F10" s="99">
        <f t="shared" si="0"/>
        <v>0</v>
      </c>
      <c r="G10" s="27">
        <v>0.28</v>
      </c>
      <c r="H10" s="99">
        <f t="shared" si="1"/>
        <v>0</v>
      </c>
      <c r="I10" s="28">
        <v>0.0288</v>
      </c>
      <c r="J10" s="29">
        <f t="shared" si="2"/>
        <v>0</v>
      </c>
      <c r="K10" s="28">
        <v>0.0034</v>
      </c>
      <c r="L10" s="30">
        <f t="shared" si="3"/>
        <v>0</v>
      </c>
      <c r="M10" s="31"/>
      <c r="N10" s="86">
        <v>20</v>
      </c>
      <c r="O10" s="118">
        <f aca="true" t="shared" si="4" ref="O10:O43">+N10/100</f>
        <v>0.2</v>
      </c>
      <c r="P10" s="110">
        <f aca="true" t="shared" si="5" ref="P10:P43">+C10*O10</f>
        <v>0</v>
      </c>
      <c r="Q10" s="47"/>
      <c r="R10" s="57" t="s">
        <v>34</v>
      </c>
      <c r="S10" s="77">
        <f>+F45/S9</f>
        <v>0.7262399999999999</v>
      </c>
    </row>
    <row r="11" spans="1:19" ht="18">
      <c r="A11" s="2">
        <v>3</v>
      </c>
      <c r="B11" s="1" t="s">
        <v>44</v>
      </c>
      <c r="C11" s="26">
        <v>0</v>
      </c>
      <c r="D11" s="27">
        <v>0.92</v>
      </c>
      <c r="E11" s="27">
        <v>0.61</v>
      </c>
      <c r="F11" s="99">
        <f t="shared" si="0"/>
        <v>0</v>
      </c>
      <c r="G11" s="27">
        <v>0.19</v>
      </c>
      <c r="H11" s="99">
        <f t="shared" si="1"/>
        <v>0</v>
      </c>
      <c r="I11" s="28">
        <v>0.0142</v>
      </c>
      <c r="J11" s="29">
        <f t="shared" si="2"/>
        <v>0</v>
      </c>
      <c r="K11" s="28">
        <v>0.0025</v>
      </c>
      <c r="L11" s="30">
        <f t="shared" si="3"/>
        <v>0</v>
      </c>
      <c r="M11" s="31"/>
      <c r="N11" s="86">
        <v>12</v>
      </c>
      <c r="O11" s="118">
        <f t="shared" si="4"/>
        <v>0.12</v>
      </c>
      <c r="P11" s="110">
        <f t="shared" si="5"/>
        <v>0</v>
      </c>
      <c r="Q11" s="47"/>
      <c r="R11" s="57" t="s">
        <v>35</v>
      </c>
      <c r="S11" s="77">
        <f>+H45/S9</f>
        <v>0.15308</v>
      </c>
    </row>
    <row r="12" spans="1:19" ht="18">
      <c r="A12" s="2">
        <v>4</v>
      </c>
      <c r="B12" s="1" t="s">
        <v>21</v>
      </c>
      <c r="C12" s="26">
        <v>0</v>
      </c>
      <c r="D12" s="27">
        <v>0.99</v>
      </c>
      <c r="E12" s="27">
        <v>0</v>
      </c>
      <c r="F12" s="99">
        <f t="shared" si="0"/>
        <v>0</v>
      </c>
      <c r="G12" s="27">
        <v>0</v>
      </c>
      <c r="H12" s="99">
        <f t="shared" si="1"/>
        <v>0</v>
      </c>
      <c r="I12" s="28">
        <v>0</v>
      </c>
      <c r="J12" s="29">
        <f t="shared" si="2"/>
        <v>0</v>
      </c>
      <c r="K12" s="28">
        <v>0</v>
      </c>
      <c r="L12" s="30">
        <f t="shared" si="3"/>
        <v>0</v>
      </c>
      <c r="M12" s="31"/>
      <c r="N12" s="86">
        <v>231</v>
      </c>
      <c r="O12" s="118">
        <f t="shared" si="4"/>
        <v>2.31</v>
      </c>
      <c r="P12" s="110">
        <f t="shared" si="5"/>
        <v>0</v>
      </c>
      <c r="Q12" s="47"/>
      <c r="R12" s="57" t="s">
        <v>36</v>
      </c>
      <c r="S12" s="78">
        <f>+J45/S9</f>
        <v>0.0032752</v>
      </c>
    </row>
    <row r="13" spans="1:19" ht="18">
      <c r="A13" s="2">
        <v>5</v>
      </c>
      <c r="B13" s="1" t="s">
        <v>19</v>
      </c>
      <c r="C13" s="26">
        <v>1600</v>
      </c>
      <c r="D13" s="27">
        <v>0.89</v>
      </c>
      <c r="E13" s="27">
        <v>0.84</v>
      </c>
      <c r="F13" s="99">
        <f t="shared" si="0"/>
        <v>1196.1599999999999</v>
      </c>
      <c r="G13" s="27">
        <v>0.12</v>
      </c>
      <c r="H13" s="99">
        <f t="shared" si="1"/>
        <v>170.88</v>
      </c>
      <c r="I13" s="28">
        <v>0.0006</v>
      </c>
      <c r="J13" s="29">
        <f t="shared" si="2"/>
        <v>0.8543999999999999</v>
      </c>
      <c r="K13" s="28">
        <v>0.0038</v>
      </c>
      <c r="L13" s="30">
        <f t="shared" si="3"/>
        <v>5.4112</v>
      </c>
      <c r="M13" s="31"/>
      <c r="N13" s="86">
        <v>7.25</v>
      </c>
      <c r="O13" s="118">
        <f t="shared" si="4"/>
        <v>0.0725</v>
      </c>
      <c r="P13" s="110">
        <f t="shared" si="5"/>
        <v>115.99999999999999</v>
      </c>
      <c r="Q13" s="47"/>
      <c r="R13" s="57" t="s">
        <v>37</v>
      </c>
      <c r="S13" s="78">
        <f>+L45/S9</f>
        <v>0.0043966000000000005</v>
      </c>
    </row>
    <row r="14" spans="1:19" ht="18">
      <c r="A14" s="2">
        <v>6</v>
      </c>
      <c r="B14" s="1" t="s">
        <v>9</v>
      </c>
      <c r="C14" s="26">
        <v>0</v>
      </c>
      <c r="D14" s="27">
        <v>0.91</v>
      </c>
      <c r="E14" s="27">
        <v>0.75</v>
      </c>
      <c r="F14" s="99">
        <f t="shared" si="0"/>
        <v>0</v>
      </c>
      <c r="G14" s="27">
        <v>0.11</v>
      </c>
      <c r="H14" s="99">
        <f t="shared" si="1"/>
        <v>0</v>
      </c>
      <c r="I14" s="28">
        <v>0.0065</v>
      </c>
      <c r="J14" s="29">
        <f t="shared" si="2"/>
        <v>0</v>
      </c>
      <c r="K14" s="28">
        <v>0.0008</v>
      </c>
      <c r="L14" s="30">
        <f t="shared" si="3"/>
        <v>0</v>
      </c>
      <c r="M14" s="31"/>
      <c r="N14" s="86">
        <v>15</v>
      </c>
      <c r="O14" s="118">
        <f t="shared" si="4"/>
        <v>0.15</v>
      </c>
      <c r="P14" s="110">
        <f t="shared" si="5"/>
        <v>0</v>
      </c>
      <c r="Q14" s="47"/>
      <c r="R14" s="57" t="s">
        <v>38</v>
      </c>
      <c r="S14" s="79">
        <f>+J44/L44</f>
        <v>0.7449392712550607</v>
      </c>
    </row>
    <row r="15" spans="1:19" ht="18">
      <c r="A15" s="2">
        <v>7</v>
      </c>
      <c r="B15" s="1" t="s">
        <v>31</v>
      </c>
      <c r="C15" s="26">
        <v>0</v>
      </c>
      <c r="D15" s="27">
        <v>0.8</v>
      </c>
      <c r="E15" s="27">
        <v>0.67</v>
      </c>
      <c r="F15" s="100">
        <f t="shared" si="0"/>
        <v>0</v>
      </c>
      <c r="G15" s="27">
        <v>0.09</v>
      </c>
      <c r="H15" s="99">
        <f t="shared" si="1"/>
        <v>0</v>
      </c>
      <c r="I15" s="34">
        <v>0.005</v>
      </c>
      <c r="J15" s="29">
        <f t="shared" si="2"/>
        <v>0</v>
      </c>
      <c r="K15" s="34">
        <v>0.0025</v>
      </c>
      <c r="L15" s="30">
        <f t="shared" si="3"/>
        <v>0</v>
      </c>
      <c r="M15" s="31"/>
      <c r="N15" s="86">
        <v>3</v>
      </c>
      <c r="O15" s="118">
        <f t="shared" si="4"/>
        <v>0.03</v>
      </c>
      <c r="P15" s="110">
        <f t="shared" si="5"/>
        <v>0</v>
      </c>
      <c r="Q15" s="47"/>
      <c r="R15" s="57" t="s">
        <v>39</v>
      </c>
      <c r="S15" s="80">
        <f>+P44/C44</f>
        <v>0.094</v>
      </c>
    </row>
    <row r="16" spans="1:19" ht="18">
      <c r="A16" s="2">
        <v>8</v>
      </c>
      <c r="B16" s="1" t="s">
        <v>56</v>
      </c>
      <c r="C16" s="26">
        <v>0</v>
      </c>
      <c r="D16" s="27">
        <v>0.89</v>
      </c>
      <c r="E16" s="27">
        <v>0.88</v>
      </c>
      <c r="F16" s="99">
        <f t="shared" si="0"/>
        <v>0</v>
      </c>
      <c r="G16" s="27">
        <v>0.09</v>
      </c>
      <c r="H16" s="99">
        <f t="shared" si="1"/>
        <v>0</v>
      </c>
      <c r="I16" s="28">
        <v>0.0002</v>
      </c>
      <c r="J16" s="29">
        <f t="shared" si="2"/>
        <v>0</v>
      </c>
      <c r="K16" s="28">
        <v>0.003</v>
      </c>
      <c r="L16" s="30">
        <f t="shared" si="3"/>
        <v>0</v>
      </c>
      <c r="M16" s="31"/>
      <c r="N16" s="86">
        <v>6</v>
      </c>
      <c r="O16" s="118">
        <f t="shared" si="4"/>
        <v>0.06</v>
      </c>
      <c r="P16" s="110">
        <f t="shared" si="5"/>
        <v>0</v>
      </c>
      <c r="Q16" s="47"/>
      <c r="R16" s="57" t="s">
        <v>40</v>
      </c>
      <c r="S16" s="81">
        <f>+S15*100</f>
        <v>9.4</v>
      </c>
    </row>
    <row r="17" spans="1:19" ht="18.75" thickBot="1">
      <c r="A17" s="2">
        <v>9</v>
      </c>
      <c r="B17" s="1" t="s">
        <v>11</v>
      </c>
      <c r="C17" s="26">
        <v>0</v>
      </c>
      <c r="D17" s="27">
        <v>0.34</v>
      </c>
      <c r="E17" s="27">
        <v>0.72</v>
      </c>
      <c r="F17" s="99">
        <f t="shared" si="0"/>
        <v>0</v>
      </c>
      <c r="G17" s="27">
        <v>0.08</v>
      </c>
      <c r="H17" s="99">
        <f t="shared" si="1"/>
        <v>0</v>
      </c>
      <c r="I17" s="28">
        <v>0.0028</v>
      </c>
      <c r="J17" s="29">
        <f t="shared" si="2"/>
        <v>0</v>
      </c>
      <c r="K17" s="28">
        <v>0.0023</v>
      </c>
      <c r="L17" s="30">
        <f t="shared" si="3"/>
        <v>0</v>
      </c>
      <c r="M17" s="31"/>
      <c r="N17" s="86">
        <v>2</v>
      </c>
      <c r="O17" s="118">
        <f t="shared" si="4"/>
        <v>0.02</v>
      </c>
      <c r="P17" s="110">
        <f t="shared" si="5"/>
        <v>0</v>
      </c>
      <c r="Q17" s="48"/>
      <c r="R17" s="58" t="s">
        <v>41</v>
      </c>
      <c r="S17" s="82">
        <f>+S15*2000</f>
        <v>188</v>
      </c>
    </row>
    <row r="18" spans="1:17" ht="18">
      <c r="A18" s="2">
        <v>10</v>
      </c>
      <c r="B18" s="1" t="s">
        <v>29</v>
      </c>
      <c r="C18" s="26">
        <v>0</v>
      </c>
      <c r="D18" s="32">
        <v>0.91</v>
      </c>
      <c r="E18" s="32">
        <v>0.85</v>
      </c>
      <c r="F18" s="99">
        <f t="shared" si="0"/>
        <v>0</v>
      </c>
      <c r="G18" s="32">
        <v>0.46</v>
      </c>
      <c r="H18" s="99">
        <f t="shared" si="1"/>
        <v>0</v>
      </c>
      <c r="I18" s="33">
        <v>0.0013</v>
      </c>
      <c r="J18" s="29">
        <f t="shared" si="2"/>
        <v>0</v>
      </c>
      <c r="K18" s="33">
        <v>0.0055</v>
      </c>
      <c r="L18" s="30">
        <f t="shared" si="3"/>
        <v>0</v>
      </c>
      <c r="M18" s="31"/>
      <c r="N18" s="86">
        <v>12</v>
      </c>
      <c r="O18" s="118">
        <f t="shared" si="4"/>
        <v>0.12</v>
      </c>
      <c r="P18" s="110">
        <f t="shared" si="5"/>
        <v>0</v>
      </c>
      <c r="Q18" s="25"/>
    </row>
    <row r="19" spans="1:16" ht="18">
      <c r="A19" s="2">
        <v>11</v>
      </c>
      <c r="B19" s="1" t="s">
        <v>28</v>
      </c>
      <c r="C19" s="26">
        <v>0</v>
      </c>
      <c r="D19" s="32">
        <v>0.91</v>
      </c>
      <c r="E19" s="32">
        <v>0.95</v>
      </c>
      <c r="F19" s="99">
        <f t="shared" si="0"/>
        <v>0</v>
      </c>
      <c r="G19" s="32">
        <v>0.23</v>
      </c>
      <c r="H19" s="99">
        <f t="shared" si="1"/>
        <v>0</v>
      </c>
      <c r="I19" s="33">
        <v>0.0017</v>
      </c>
      <c r="J19" s="29">
        <f t="shared" si="2"/>
        <v>0</v>
      </c>
      <c r="K19" s="33">
        <v>0.0068</v>
      </c>
      <c r="L19" s="30">
        <f t="shared" si="3"/>
        <v>0</v>
      </c>
      <c r="M19" s="31"/>
      <c r="N19" s="86">
        <v>12</v>
      </c>
      <c r="O19" s="118">
        <f t="shared" si="4"/>
        <v>0.12</v>
      </c>
      <c r="P19" s="110">
        <f t="shared" si="5"/>
        <v>0</v>
      </c>
    </row>
    <row r="20" spans="1:16" ht="18">
      <c r="A20" s="2">
        <v>12</v>
      </c>
      <c r="B20" s="1" t="s">
        <v>17</v>
      </c>
      <c r="C20" s="26">
        <v>0</v>
      </c>
      <c r="D20" s="27">
        <v>0.96</v>
      </c>
      <c r="E20" s="27">
        <v>0</v>
      </c>
      <c r="F20" s="99">
        <f t="shared" si="0"/>
        <v>0</v>
      </c>
      <c r="G20" s="27">
        <v>0</v>
      </c>
      <c r="H20" s="99">
        <f t="shared" si="1"/>
        <v>0</v>
      </c>
      <c r="I20" s="28">
        <v>0.22</v>
      </c>
      <c r="J20" s="29">
        <f t="shared" si="2"/>
        <v>0</v>
      </c>
      <c r="K20" s="28">
        <v>0.1865</v>
      </c>
      <c r="L20" s="30">
        <f t="shared" si="3"/>
        <v>0</v>
      </c>
      <c r="M20" s="31"/>
      <c r="N20" s="86">
        <v>10</v>
      </c>
      <c r="O20" s="118">
        <f t="shared" si="4"/>
        <v>0.1</v>
      </c>
      <c r="P20" s="110">
        <f t="shared" si="5"/>
        <v>0</v>
      </c>
    </row>
    <row r="21" spans="1:16" ht="18">
      <c r="A21" s="2">
        <v>13</v>
      </c>
      <c r="B21" s="1" t="s">
        <v>10</v>
      </c>
      <c r="C21" s="26">
        <v>0</v>
      </c>
      <c r="D21" s="27">
        <v>0.91</v>
      </c>
      <c r="E21" s="27">
        <v>0.92</v>
      </c>
      <c r="F21" s="99">
        <f t="shared" si="0"/>
        <v>0</v>
      </c>
      <c r="G21" s="27">
        <v>0.29</v>
      </c>
      <c r="H21" s="99">
        <f t="shared" si="1"/>
        <v>0</v>
      </c>
      <c r="I21" s="28">
        <v>0.0015</v>
      </c>
      <c r="J21" s="29">
        <f t="shared" si="2"/>
        <v>0</v>
      </c>
      <c r="K21" s="28">
        <v>0.0078</v>
      </c>
      <c r="L21" s="30">
        <f t="shared" si="3"/>
        <v>0</v>
      </c>
      <c r="M21" s="31"/>
      <c r="N21" s="86">
        <v>8</v>
      </c>
      <c r="O21" s="118">
        <f t="shared" si="4"/>
        <v>0.08</v>
      </c>
      <c r="P21" s="110">
        <f t="shared" si="5"/>
        <v>0</v>
      </c>
    </row>
    <row r="22" spans="1:16" ht="18">
      <c r="A22" s="2">
        <v>14</v>
      </c>
      <c r="B22" s="1" t="s">
        <v>22</v>
      </c>
      <c r="C22" s="26">
        <v>0</v>
      </c>
      <c r="D22" s="32">
        <v>0.9</v>
      </c>
      <c r="E22" s="32">
        <v>0.74</v>
      </c>
      <c r="F22" s="99">
        <f t="shared" si="0"/>
        <v>0</v>
      </c>
      <c r="G22" s="32">
        <v>0.66</v>
      </c>
      <c r="H22" s="99">
        <f t="shared" si="1"/>
        <v>0</v>
      </c>
      <c r="I22" s="33">
        <v>0.055</v>
      </c>
      <c r="J22" s="29">
        <f t="shared" si="2"/>
        <v>0</v>
      </c>
      <c r="K22" s="33">
        <v>0.0315</v>
      </c>
      <c r="L22" s="30">
        <f t="shared" si="3"/>
        <v>0</v>
      </c>
      <c r="M22" s="31"/>
      <c r="N22" s="86">
        <v>42</v>
      </c>
      <c r="O22" s="118">
        <f t="shared" si="4"/>
        <v>0.42</v>
      </c>
      <c r="P22" s="110">
        <f t="shared" si="5"/>
        <v>0</v>
      </c>
    </row>
    <row r="23" spans="1:16" ht="18">
      <c r="A23" s="3">
        <v>15</v>
      </c>
      <c r="B23" s="1" t="s">
        <v>18</v>
      </c>
      <c r="C23" s="26">
        <v>0</v>
      </c>
      <c r="D23" s="27">
        <v>0.3</v>
      </c>
      <c r="E23" s="27">
        <v>0.61</v>
      </c>
      <c r="F23" s="99">
        <f t="shared" si="0"/>
        <v>0</v>
      </c>
      <c r="G23" s="27">
        <v>0.11</v>
      </c>
      <c r="H23" s="99">
        <f t="shared" si="1"/>
        <v>0</v>
      </c>
      <c r="I23" s="28">
        <v>0.007</v>
      </c>
      <c r="J23" s="29">
        <f t="shared" si="2"/>
        <v>0</v>
      </c>
      <c r="K23" s="28">
        <v>0.0024</v>
      </c>
      <c r="L23" s="30">
        <f t="shared" si="3"/>
        <v>0</v>
      </c>
      <c r="M23" s="31"/>
      <c r="N23" s="86">
        <v>2</v>
      </c>
      <c r="O23" s="118">
        <f t="shared" si="4"/>
        <v>0.02</v>
      </c>
      <c r="P23" s="110">
        <f t="shared" si="5"/>
        <v>0</v>
      </c>
    </row>
    <row r="24" spans="1:16" ht="18">
      <c r="A24" s="3">
        <v>16</v>
      </c>
      <c r="B24" s="1" t="s">
        <v>54</v>
      </c>
      <c r="C24" s="26">
        <v>0</v>
      </c>
      <c r="D24" s="27">
        <v>0.87</v>
      </c>
      <c r="E24" s="27">
        <v>0.82</v>
      </c>
      <c r="F24" s="99">
        <f t="shared" si="0"/>
        <v>0</v>
      </c>
      <c r="G24" s="27">
        <v>0.09</v>
      </c>
      <c r="H24" s="99">
        <f t="shared" si="1"/>
        <v>0</v>
      </c>
      <c r="I24" s="28">
        <v>0.0006</v>
      </c>
      <c r="J24" s="29">
        <f t="shared" si="2"/>
        <v>0</v>
      </c>
      <c r="K24" s="28">
        <v>0.0028</v>
      </c>
      <c r="L24" s="30">
        <f t="shared" si="3"/>
        <v>0</v>
      </c>
      <c r="M24" s="31"/>
      <c r="N24" s="86">
        <v>3</v>
      </c>
      <c r="O24" s="118">
        <f t="shared" si="4"/>
        <v>0.03</v>
      </c>
      <c r="P24" s="110">
        <f t="shared" si="5"/>
        <v>0</v>
      </c>
    </row>
    <row r="25" spans="1:16" ht="18">
      <c r="A25" s="3">
        <v>17</v>
      </c>
      <c r="B25" s="140" t="s">
        <v>70</v>
      </c>
      <c r="C25" s="26">
        <v>0</v>
      </c>
      <c r="D25" s="27">
        <v>0.12</v>
      </c>
      <c r="E25" s="27">
        <v>0.71</v>
      </c>
      <c r="F25" s="99">
        <f t="shared" si="0"/>
        <v>0</v>
      </c>
      <c r="G25" s="27">
        <v>0.21</v>
      </c>
      <c r="H25" s="99">
        <f t="shared" si="1"/>
        <v>0</v>
      </c>
      <c r="I25" s="28">
        <v>0.0018</v>
      </c>
      <c r="J25" s="29">
        <f t="shared" si="2"/>
        <v>0</v>
      </c>
      <c r="K25" s="28">
        <v>0.0059</v>
      </c>
      <c r="L25" s="30">
        <f t="shared" si="3"/>
        <v>0</v>
      </c>
      <c r="M25" s="31"/>
      <c r="N25" s="86">
        <v>6</v>
      </c>
      <c r="O25" s="118">
        <f t="shared" si="4"/>
        <v>0.06</v>
      </c>
      <c r="P25" s="110">
        <f t="shared" si="5"/>
        <v>0</v>
      </c>
    </row>
    <row r="26" spans="1:16" ht="18">
      <c r="A26" s="3">
        <v>18</v>
      </c>
      <c r="B26" s="1" t="s">
        <v>12</v>
      </c>
      <c r="C26" s="26">
        <v>0</v>
      </c>
      <c r="D26" s="27">
        <v>0.91</v>
      </c>
      <c r="E26" s="27">
        <v>0.32</v>
      </c>
      <c r="F26" s="99">
        <f t="shared" si="0"/>
        <v>0</v>
      </c>
      <c r="G26" s="27">
        <v>0.07</v>
      </c>
      <c r="H26" s="99">
        <f t="shared" si="1"/>
        <v>0</v>
      </c>
      <c r="I26" s="28">
        <v>0.0272</v>
      </c>
      <c r="J26" s="29">
        <f t="shared" si="2"/>
        <v>0</v>
      </c>
      <c r="K26" s="28">
        <v>0.0031</v>
      </c>
      <c r="L26" s="30">
        <f t="shared" si="3"/>
        <v>0</v>
      </c>
      <c r="M26" s="31"/>
      <c r="N26" s="86">
        <v>10</v>
      </c>
      <c r="O26" s="118">
        <f t="shared" si="4"/>
        <v>0.1</v>
      </c>
      <c r="P26" s="110">
        <f t="shared" si="5"/>
        <v>0</v>
      </c>
    </row>
    <row r="27" spans="1:16" ht="18">
      <c r="A27" s="3">
        <v>19</v>
      </c>
      <c r="B27" s="1" t="s">
        <v>16</v>
      </c>
      <c r="C27" s="26">
        <v>0</v>
      </c>
      <c r="D27" s="27">
        <v>0.98</v>
      </c>
      <c r="E27" s="27">
        <v>0</v>
      </c>
      <c r="F27" s="99">
        <f t="shared" si="0"/>
        <v>0</v>
      </c>
      <c r="G27" s="27">
        <v>0</v>
      </c>
      <c r="H27" s="99">
        <f t="shared" si="1"/>
        <v>0</v>
      </c>
      <c r="I27" s="28">
        <v>0.34</v>
      </c>
      <c r="J27" s="29">
        <f t="shared" si="2"/>
        <v>0</v>
      </c>
      <c r="K27" s="28">
        <v>0.0002</v>
      </c>
      <c r="L27" s="30">
        <f t="shared" si="3"/>
        <v>0</v>
      </c>
      <c r="M27" s="31"/>
      <c r="N27" s="86">
        <v>10</v>
      </c>
      <c r="O27" s="118">
        <f t="shared" si="4"/>
        <v>0.1</v>
      </c>
      <c r="P27" s="110">
        <f t="shared" si="5"/>
        <v>0</v>
      </c>
    </row>
    <row r="28" spans="1:16" ht="18">
      <c r="A28" s="3">
        <v>20</v>
      </c>
      <c r="B28" s="1" t="s">
        <v>53</v>
      </c>
      <c r="C28" s="26">
        <v>0</v>
      </c>
      <c r="D28" s="27">
        <v>0.76</v>
      </c>
      <c r="E28" s="27">
        <v>0.75</v>
      </c>
      <c r="F28" s="99">
        <f t="shared" si="0"/>
        <v>0</v>
      </c>
      <c r="G28" s="27">
        <v>0.06</v>
      </c>
      <c r="H28" s="99">
        <f t="shared" si="1"/>
        <v>0</v>
      </c>
      <c r="I28" s="28">
        <v>0.0097</v>
      </c>
      <c r="J28" s="29">
        <f t="shared" si="2"/>
        <v>0</v>
      </c>
      <c r="K28" s="28">
        <v>0.001</v>
      </c>
      <c r="L28" s="30">
        <f t="shared" si="3"/>
        <v>0</v>
      </c>
      <c r="M28" s="31"/>
      <c r="N28" s="86">
        <v>10</v>
      </c>
      <c r="O28" s="118">
        <f t="shared" si="4"/>
        <v>0.1</v>
      </c>
      <c r="P28" s="110">
        <f t="shared" si="5"/>
        <v>0</v>
      </c>
    </row>
    <row r="29" spans="1:16" ht="18">
      <c r="A29" s="3">
        <v>21</v>
      </c>
      <c r="B29" s="1" t="s">
        <v>20</v>
      </c>
      <c r="C29" s="26">
        <v>0</v>
      </c>
      <c r="D29" s="27">
        <v>0.89</v>
      </c>
      <c r="E29" s="27">
        <v>0.76</v>
      </c>
      <c r="F29" s="99">
        <f t="shared" si="0"/>
        <v>0</v>
      </c>
      <c r="G29" s="27">
        <v>0.13</v>
      </c>
      <c r="H29" s="99">
        <f t="shared" si="1"/>
        <v>0</v>
      </c>
      <c r="I29" s="28">
        <v>0.0005</v>
      </c>
      <c r="J29" s="29">
        <f t="shared" si="2"/>
        <v>0</v>
      </c>
      <c r="K29" s="28">
        <v>0.0041</v>
      </c>
      <c r="L29" s="30">
        <f t="shared" si="3"/>
        <v>0</v>
      </c>
      <c r="M29" s="31"/>
      <c r="N29" s="86">
        <v>4.5</v>
      </c>
      <c r="O29" s="118">
        <f t="shared" si="4"/>
        <v>0.045</v>
      </c>
      <c r="P29" s="110">
        <f t="shared" si="5"/>
        <v>0</v>
      </c>
    </row>
    <row r="30" spans="1:19" ht="18">
      <c r="A30" s="3">
        <v>22</v>
      </c>
      <c r="B30" s="1" t="s">
        <v>13</v>
      </c>
      <c r="C30" s="26">
        <v>0</v>
      </c>
      <c r="D30" s="27">
        <v>0.88</v>
      </c>
      <c r="E30" s="27">
        <v>0.59</v>
      </c>
      <c r="F30" s="99">
        <f t="shared" si="0"/>
        <v>0</v>
      </c>
      <c r="G30" s="27">
        <v>0.1</v>
      </c>
      <c r="H30" s="99">
        <f t="shared" si="1"/>
        <v>0</v>
      </c>
      <c r="I30" s="28">
        <v>0.0032</v>
      </c>
      <c r="J30" s="29">
        <f t="shared" si="2"/>
        <v>0</v>
      </c>
      <c r="K30" s="28">
        <v>0.003</v>
      </c>
      <c r="L30" s="30">
        <f t="shared" si="3"/>
        <v>0</v>
      </c>
      <c r="M30" s="31"/>
      <c r="N30" s="86">
        <v>3</v>
      </c>
      <c r="O30" s="118">
        <f t="shared" si="4"/>
        <v>0.03</v>
      </c>
      <c r="P30" s="110">
        <f t="shared" si="5"/>
        <v>0</v>
      </c>
      <c r="R30" s="83" t="s">
        <v>42</v>
      </c>
      <c r="S30" s="84" t="s">
        <v>68</v>
      </c>
    </row>
    <row r="31" spans="1:16" ht="18.75" thickBot="1">
      <c r="A31" s="3">
        <v>23</v>
      </c>
      <c r="B31" s="1" t="s">
        <v>45</v>
      </c>
      <c r="C31" s="26">
        <v>400</v>
      </c>
      <c r="D31" s="27">
        <v>0.89</v>
      </c>
      <c r="E31" s="27">
        <v>0.72</v>
      </c>
      <c r="F31" s="99">
        <f t="shared" si="0"/>
        <v>256.32</v>
      </c>
      <c r="G31" s="27">
        <v>0.38</v>
      </c>
      <c r="H31" s="99">
        <f t="shared" si="1"/>
        <v>135.28</v>
      </c>
      <c r="I31" s="28">
        <v>0.016</v>
      </c>
      <c r="J31" s="29">
        <f t="shared" si="2"/>
        <v>5.696</v>
      </c>
      <c r="K31" s="28">
        <v>0.0095</v>
      </c>
      <c r="L31" s="30">
        <f t="shared" si="3"/>
        <v>3.382</v>
      </c>
      <c r="M31" s="31"/>
      <c r="N31" s="86">
        <v>18</v>
      </c>
      <c r="O31" s="118">
        <f t="shared" si="4"/>
        <v>0.18</v>
      </c>
      <c r="P31" s="110">
        <f t="shared" si="5"/>
        <v>72</v>
      </c>
    </row>
    <row r="32" spans="1:20" ht="18">
      <c r="A32" s="4">
        <v>24</v>
      </c>
      <c r="B32" s="1" t="s">
        <v>7</v>
      </c>
      <c r="C32" s="26">
        <v>0</v>
      </c>
      <c r="D32" s="27">
        <v>0.9</v>
      </c>
      <c r="E32" s="27">
        <v>0.77</v>
      </c>
      <c r="F32" s="99">
        <f t="shared" si="0"/>
        <v>0</v>
      </c>
      <c r="G32" s="27">
        <v>0.13</v>
      </c>
      <c r="H32" s="99">
        <f t="shared" si="1"/>
        <v>0</v>
      </c>
      <c r="I32" s="28">
        <v>0.0055</v>
      </c>
      <c r="J32" s="29">
        <f t="shared" si="2"/>
        <v>0</v>
      </c>
      <c r="K32" s="28">
        <v>0.0017</v>
      </c>
      <c r="L32" s="30">
        <f t="shared" si="3"/>
        <v>0</v>
      </c>
      <c r="M32" s="31"/>
      <c r="N32" s="86">
        <v>12</v>
      </c>
      <c r="O32" s="118">
        <f t="shared" si="4"/>
        <v>0.12</v>
      </c>
      <c r="P32" s="110">
        <f t="shared" si="5"/>
        <v>0</v>
      </c>
      <c r="R32" s="131" t="s">
        <v>48</v>
      </c>
      <c r="S32" s="138"/>
      <c r="T32" s="132"/>
    </row>
    <row r="33" spans="1:20" ht="18">
      <c r="A33" s="4">
        <v>25</v>
      </c>
      <c r="B33" s="1" t="s">
        <v>6</v>
      </c>
      <c r="C33" s="26">
        <v>0</v>
      </c>
      <c r="D33" s="27">
        <v>0.84</v>
      </c>
      <c r="E33" s="27">
        <v>0.84</v>
      </c>
      <c r="F33" s="99">
        <f t="shared" si="0"/>
        <v>0</v>
      </c>
      <c r="G33" s="27">
        <v>0.49</v>
      </c>
      <c r="H33" s="99">
        <f t="shared" si="1"/>
        <v>0</v>
      </c>
      <c r="I33" s="28">
        <v>0.0038</v>
      </c>
      <c r="J33" s="29">
        <f t="shared" si="2"/>
        <v>0</v>
      </c>
      <c r="K33" s="28">
        <v>0.0071</v>
      </c>
      <c r="L33" s="30">
        <f t="shared" si="3"/>
        <v>0</v>
      </c>
      <c r="M33" s="31"/>
      <c r="N33" s="86">
        <v>16</v>
      </c>
      <c r="O33" s="118">
        <f t="shared" si="4"/>
        <v>0.16</v>
      </c>
      <c r="P33" s="110">
        <f t="shared" si="5"/>
        <v>0</v>
      </c>
      <c r="R33" s="133" t="s">
        <v>49</v>
      </c>
      <c r="S33" s="137"/>
      <c r="T33" s="134"/>
    </row>
    <row r="34" spans="1:20" ht="18">
      <c r="A34" s="4">
        <v>26</v>
      </c>
      <c r="B34" s="1" t="s">
        <v>30</v>
      </c>
      <c r="C34" s="26">
        <v>0</v>
      </c>
      <c r="D34" s="27">
        <v>0.88</v>
      </c>
      <c r="E34" s="27">
        <v>0.93</v>
      </c>
      <c r="F34" s="99">
        <f t="shared" si="0"/>
        <v>0</v>
      </c>
      <c r="G34" s="27">
        <v>0.4</v>
      </c>
      <c r="H34" s="99">
        <f t="shared" si="1"/>
        <v>0</v>
      </c>
      <c r="I34" s="28">
        <v>0.0027</v>
      </c>
      <c r="J34" s="29">
        <f t="shared" si="2"/>
        <v>0</v>
      </c>
      <c r="K34" s="28">
        <v>0.0064</v>
      </c>
      <c r="L34" s="30">
        <f t="shared" si="3"/>
        <v>0</v>
      </c>
      <c r="M34" s="31"/>
      <c r="N34" s="86">
        <v>16</v>
      </c>
      <c r="O34" s="118">
        <f t="shared" si="4"/>
        <v>0.16</v>
      </c>
      <c r="P34" s="110">
        <f t="shared" si="5"/>
        <v>0</v>
      </c>
      <c r="R34" s="133" t="s">
        <v>47</v>
      </c>
      <c r="S34" s="137"/>
      <c r="T34" s="134"/>
    </row>
    <row r="35" spans="1:20" ht="18">
      <c r="A35" s="4">
        <v>27</v>
      </c>
      <c r="B35" s="1" t="s">
        <v>14</v>
      </c>
      <c r="C35" s="26">
        <v>0</v>
      </c>
      <c r="D35" s="27">
        <v>0.9</v>
      </c>
      <c r="E35" s="27">
        <v>0.43</v>
      </c>
      <c r="F35" s="99">
        <f t="shared" si="0"/>
        <v>0</v>
      </c>
      <c r="G35" s="27">
        <v>0.04</v>
      </c>
      <c r="H35" s="99">
        <f t="shared" si="1"/>
        <v>0</v>
      </c>
      <c r="I35" s="28">
        <v>0.0033</v>
      </c>
      <c r="J35" s="29">
        <f t="shared" si="2"/>
        <v>0</v>
      </c>
      <c r="K35" s="28">
        <v>0.0008</v>
      </c>
      <c r="L35" s="30">
        <f t="shared" si="3"/>
        <v>0</v>
      </c>
      <c r="M35" s="31"/>
      <c r="N35" s="86">
        <v>4</v>
      </c>
      <c r="O35" s="118">
        <f t="shared" si="4"/>
        <v>0.04</v>
      </c>
      <c r="P35" s="110">
        <f t="shared" si="5"/>
        <v>0</v>
      </c>
      <c r="R35" s="133" t="s">
        <v>50</v>
      </c>
      <c r="S35" s="137"/>
      <c r="T35" s="134"/>
    </row>
    <row r="36" spans="1:20" ht="18">
      <c r="A36" s="3">
        <v>28</v>
      </c>
      <c r="B36" s="1" t="s">
        <v>55</v>
      </c>
      <c r="C36" s="26">
        <v>0</v>
      </c>
      <c r="D36" s="27">
        <v>0.98</v>
      </c>
      <c r="E36" s="27">
        <v>0</v>
      </c>
      <c r="F36" s="99">
        <f t="shared" si="0"/>
        <v>0</v>
      </c>
      <c r="G36" s="27">
        <v>0</v>
      </c>
      <c r="H36" s="99">
        <f t="shared" si="1"/>
        <v>0</v>
      </c>
      <c r="I36" s="28">
        <v>0.2</v>
      </c>
      <c r="J36" s="29">
        <f t="shared" si="2"/>
        <v>0</v>
      </c>
      <c r="K36" s="28">
        <v>0.08</v>
      </c>
      <c r="L36" s="30">
        <f t="shared" si="3"/>
        <v>0</v>
      </c>
      <c r="M36" s="31"/>
      <c r="N36" s="86">
        <v>40</v>
      </c>
      <c r="O36" s="118">
        <f t="shared" si="4"/>
        <v>0.4</v>
      </c>
      <c r="P36" s="110">
        <f t="shared" si="5"/>
        <v>0</v>
      </c>
      <c r="R36" s="133" t="s">
        <v>51</v>
      </c>
      <c r="S36" s="137"/>
      <c r="T36" s="134"/>
    </row>
    <row r="37" spans="1:20" ht="18.75" thickBot="1">
      <c r="A37" s="9">
        <v>29</v>
      </c>
      <c r="B37" s="22" t="s">
        <v>57</v>
      </c>
      <c r="C37" s="40">
        <v>0</v>
      </c>
      <c r="D37" s="41">
        <v>0.99</v>
      </c>
      <c r="E37" s="41">
        <v>0</v>
      </c>
      <c r="F37" s="101">
        <f t="shared" si="0"/>
        <v>0</v>
      </c>
      <c r="G37" s="41">
        <v>2.88</v>
      </c>
      <c r="H37" s="101">
        <f t="shared" si="1"/>
        <v>0</v>
      </c>
      <c r="I37" s="68">
        <v>0</v>
      </c>
      <c r="J37" s="43">
        <f t="shared" si="2"/>
        <v>0</v>
      </c>
      <c r="K37" s="68">
        <v>0</v>
      </c>
      <c r="L37" s="44">
        <f t="shared" si="3"/>
        <v>0</v>
      </c>
      <c r="M37" s="45"/>
      <c r="N37" s="87">
        <v>40</v>
      </c>
      <c r="O37" s="118">
        <f t="shared" si="4"/>
        <v>0.4</v>
      </c>
      <c r="P37" s="110">
        <f t="shared" si="5"/>
        <v>0</v>
      </c>
      <c r="R37" s="133" t="s">
        <v>52</v>
      </c>
      <c r="S37" s="137"/>
      <c r="T37" s="134"/>
    </row>
    <row r="38" spans="1:20" ht="3" customHeight="1">
      <c r="A38" s="70">
        <v>30</v>
      </c>
      <c r="B38" s="71"/>
      <c r="C38" s="72"/>
      <c r="D38" s="73"/>
      <c r="E38" s="73"/>
      <c r="F38" s="102"/>
      <c r="G38" s="73"/>
      <c r="H38" s="102"/>
      <c r="I38" s="74"/>
      <c r="J38" s="75"/>
      <c r="K38" s="74"/>
      <c r="L38" s="76"/>
      <c r="M38" s="69"/>
      <c r="N38" s="89"/>
      <c r="O38" s="119">
        <f t="shared" si="4"/>
        <v>0</v>
      </c>
      <c r="P38" s="111">
        <f t="shared" si="5"/>
        <v>0</v>
      </c>
      <c r="R38" s="133"/>
      <c r="S38" s="137"/>
      <c r="T38" s="134"/>
    </row>
    <row r="39" spans="1:20" ht="18.75" thickBot="1">
      <c r="A39" s="61">
        <v>30</v>
      </c>
      <c r="B39" s="127" t="s">
        <v>24</v>
      </c>
      <c r="C39" s="62">
        <v>0</v>
      </c>
      <c r="D39" s="63">
        <v>0</v>
      </c>
      <c r="E39" s="63">
        <v>0</v>
      </c>
      <c r="F39" s="103">
        <f>+C39*D39*E39</f>
        <v>0</v>
      </c>
      <c r="G39" s="63">
        <v>0</v>
      </c>
      <c r="H39" s="107">
        <f>+C39*D39*G39</f>
        <v>0</v>
      </c>
      <c r="I39" s="64">
        <v>0</v>
      </c>
      <c r="J39" s="65">
        <f>+C39*D39*I39</f>
        <v>0</v>
      </c>
      <c r="K39" s="64">
        <v>0</v>
      </c>
      <c r="L39" s="66">
        <f>+C39*D39*K39</f>
        <v>0</v>
      </c>
      <c r="M39" s="67"/>
      <c r="N39" s="88">
        <v>10</v>
      </c>
      <c r="O39" s="118">
        <f t="shared" si="4"/>
        <v>0.1</v>
      </c>
      <c r="P39" s="110">
        <f t="shared" si="5"/>
        <v>0</v>
      </c>
      <c r="R39" s="135" t="s">
        <v>62</v>
      </c>
      <c r="S39" s="139"/>
      <c r="T39" s="136"/>
    </row>
    <row r="40" spans="1:19" ht="18">
      <c r="A40" s="3">
        <v>31</v>
      </c>
      <c r="B40" s="128" t="s">
        <v>24</v>
      </c>
      <c r="C40" s="26">
        <v>0</v>
      </c>
      <c r="D40" s="27">
        <v>0</v>
      </c>
      <c r="E40" s="27">
        <v>0</v>
      </c>
      <c r="F40" s="100">
        <f>+C40*D40*E40</f>
        <v>0</v>
      </c>
      <c r="G40" s="27">
        <v>0</v>
      </c>
      <c r="H40" s="99">
        <f>+C40*D40*G40</f>
        <v>0</v>
      </c>
      <c r="I40" s="34">
        <v>0</v>
      </c>
      <c r="J40" s="29">
        <f>+C40*D40*I40</f>
        <v>0</v>
      </c>
      <c r="K40" s="34">
        <v>0</v>
      </c>
      <c r="L40" s="30">
        <f>+C40*D40*K40</f>
        <v>0</v>
      </c>
      <c r="M40" s="31"/>
      <c r="N40" s="86">
        <v>10</v>
      </c>
      <c r="O40" s="118">
        <f t="shared" si="4"/>
        <v>0.1</v>
      </c>
      <c r="P40" s="110">
        <f t="shared" si="5"/>
        <v>0</v>
      </c>
      <c r="S40" s="60"/>
    </row>
    <row r="41" spans="1:16" ht="18">
      <c r="A41" s="5">
        <v>32</v>
      </c>
      <c r="B41" s="128" t="s">
        <v>24</v>
      </c>
      <c r="C41" s="35">
        <v>0</v>
      </c>
      <c r="D41" s="36">
        <v>0</v>
      </c>
      <c r="E41" s="36">
        <v>0</v>
      </c>
      <c r="F41" s="104">
        <f>+C41*D41*E41</f>
        <v>0</v>
      </c>
      <c r="G41" s="36">
        <v>0</v>
      </c>
      <c r="H41" s="108">
        <f>+C41*D41*G41</f>
        <v>0</v>
      </c>
      <c r="I41" s="37">
        <v>0</v>
      </c>
      <c r="J41" s="38">
        <f>+C41*D41*I41</f>
        <v>0</v>
      </c>
      <c r="K41" s="37">
        <v>0</v>
      </c>
      <c r="L41" s="39">
        <f>+C41*D41*K41</f>
        <v>0</v>
      </c>
      <c r="M41" s="31"/>
      <c r="N41" s="86">
        <v>10</v>
      </c>
      <c r="O41" s="118">
        <f t="shared" si="4"/>
        <v>0.1</v>
      </c>
      <c r="P41" s="110">
        <f t="shared" si="5"/>
        <v>0</v>
      </c>
    </row>
    <row r="42" spans="1:16" ht="18.75" thickBot="1">
      <c r="A42" s="9">
        <v>33</v>
      </c>
      <c r="B42" s="129" t="s">
        <v>24</v>
      </c>
      <c r="C42" s="40">
        <v>0</v>
      </c>
      <c r="D42" s="41">
        <v>0</v>
      </c>
      <c r="E42" s="41">
        <v>0</v>
      </c>
      <c r="F42" s="105">
        <f>+C42*D42*E42</f>
        <v>0</v>
      </c>
      <c r="G42" s="41">
        <v>0</v>
      </c>
      <c r="H42" s="101">
        <f>+C42*D42*G42</f>
        <v>0</v>
      </c>
      <c r="I42" s="42">
        <v>0</v>
      </c>
      <c r="J42" s="43">
        <f>+C42*D42*I42</f>
        <v>0</v>
      </c>
      <c r="K42" s="42">
        <v>0</v>
      </c>
      <c r="L42" s="44">
        <f>+C42*D42*K42</f>
        <v>0</v>
      </c>
      <c r="M42" s="45"/>
      <c r="N42" s="87">
        <v>10</v>
      </c>
      <c r="O42" s="120">
        <f t="shared" si="4"/>
        <v>0.1</v>
      </c>
      <c r="P42" s="110">
        <f t="shared" si="5"/>
        <v>0</v>
      </c>
    </row>
    <row r="43" spans="1:16" ht="18.75" thickBot="1">
      <c r="A43" s="90">
        <v>34</v>
      </c>
      <c r="B43" s="130" t="s">
        <v>24</v>
      </c>
      <c r="C43" s="91">
        <v>0</v>
      </c>
      <c r="D43" s="92">
        <v>0</v>
      </c>
      <c r="E43" s="92">
        <v>0</v>
      </c>
      <c r="F43" s="106">
        <f>+C43*D43*E43</f>
        <v>0</v>
      </c>
      <c r="G43" s="92">
        <v>0</v>
      </c>
      <c r="H43" s="93">
        <f>+C43*D43*G43</f>
        <v>0</v>
      </c>
      <c r="I43" s="94">
        <v>0</v>
      </c>
      <c r="J43" s="95">
        <f>+C43*D43*I43</f>
        <v>0</v>
      </c>
      <c r="K43" s="94">
        <v>0</v>
      </c>
      <c r="L43" s="96">
        <f>+C43*D43*K43</f>
        <v>0</v>
      </c>
      <c r="M43" s="97"/>
      <c r="N43" s="98">
        <v>10</v>
      </c>
      <c r="O43" s="121">
        <f t="shared" si="4"/>
        <v>0.1</v>
      </c>
      <c r="P43" s="110">
        <f t="shared" si="5"/>
        <v>0</v>
      </c>
    </row>
    <row r="44" spans="1:16" ht="18.75" hidden="1" thickBot="1">
      <c r="A44" s="16"/>
      <c r="B44" s="17"/>
      <c r="C44" s="18">
        <f>SUM(C9:C43)</f>
        <v>2000</v>
      </c>
      <c r="D44" s="18"/>
      <c r="E44" s="18"/>
      <c r="F44" s="142">
        <f>SUM(F9:F43)</f>
        <v>1452.4799999999998</v>
      </c>
      <c r="G44" s="18"/>
      <c r="H44" s="142">
        <f>SUM(H9:H43)</f>
        <v>306.15999999999997</v>
      </c>
      <c r="I44" s="19"/>
      <c r="J44" s="144">
        <f>SUM(J9:J43)</f>
        <v>6.5504</v>
      </c>
      <c r="K44" s="20"/>
      <c r="L44" s="145">
        <f>SUM(L9:L43)</f>
        <v>8.7932</v>
      </c>
      <c r="M44" s="21"/>
      <c r="N44" s="21"/>
      <c r="O44" s="109"/>
      <c r="P44" s="112">
        <f>SUM(P9:P43)</f>
        <v>188</v>
      </c>
    </row>
    <row r="45" spans="1:16" ht="18.75" thickBot="1">
      <c r="A45" s="115"/>
      <c r="B45" s="147" t="s">
        <v>58</v>
      </c>
      <c r="C45" s="141">
        <f>SUM(C44)</f>
        <v>2000</v>
      </c>
      <c r="D45" s="115"/>
      <c r="E45" s="115"/>
      <c r="F45" s="143">
        <f>SUM(F44)</f>
        <v>1452.4799999999998</v>
      </c>
      <c r="G45" s="115"/>
      <c r="H45" s="143">
        <f>SUM(H44)</f>
        <v>306.15999999999997</v>
      </c>
      <c r="I45" s="115"/>
      <c r="J45" s="146">
        <f>SUM(J44)</f>
        <v>6.5504</v>
      </c>
      <c r="K45" s="115"/>
      <c r="L45" s="146">
        <f>SUM(L44)</f>
        <v>8.7932</v>
      </c>
      <c r="M45" s="116"/>
      <c r="N45" s="116"/>
      <c r="O45" s="116"/>
      <c r="P45" s="113">
        <f>SUM(P44)</f>
        <v>188</v>
      </c>
    </row>
    <row r="46" spans="1:12" ht="18">
      <c r="A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8">
      <c r="A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8">
      <c r="A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8">
      <c r="A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8">
      <c r="A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8">
      <c r="A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8">
      <c r="A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8">
      <c r="A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8">
      <c r="A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8">
      <c r="A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8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8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8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8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8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8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8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</sheetData>
  <sheetProtection password="CCF6" sheet="1" objects="1" scenarios="1"/>
  <hyperlinks>
    <hyperlink ref="R30" r:id="rId1" display="By Susan Schoenian"/>
  </hyperlinks>
  <printOptions/>
  <pageMargins left="0.75" right="0.75" top="1" bottom="1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Susan Schoenian</cp:lastModifiedBy>
  <dcterms:created xsi:type="dcterms:W3CDTF">2008-12-18T19:52:50Z</dcterms:created>
  <dcterms:modified xsi:type="dcterms:W3CDTF">2015-11-09T16:42:49Z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