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MDSmallRuminant\www\spreadsheets\"/>
    </mc:Choice>
  </mc:AlternateContent>
  <bookViews>
    <workbookView xWindow="0" yWindow="1380" windowWidth="15480" windowHeight="11640"/>
  </bookViews>
  <sheets>
    <sheet name="Intro" sheetId="6" r:id="rId1"/>
    <sheet name="Feed Inventory" sheetId="1" r:id="rId2"/>
    <sheet name="Maintenance" sheetId="13" r:id="rId3"/>
    <sheet name="Pregnancy" sheetId="14" r:id="rId4"/>
    <sheet name="Lactation" sheetId="2" r:id="rId5"/>
    <sheet name="Dairy" sheetId="12" r:id="rId6"/>
    <sheet name="Replacements" sheetId="10" r:id="rId7"/>
    <sheet name="Market lambs" sheetId="8" r:id="rId8"/>
    <sheet name="Rams" sheetId="11" r:id="rId9"/>
    <sheet name="Worksheet" sheetId="4" r:id="rId10"/>
    <sheet name="Feed composition" sheetId="7" r:id="rId11"/>
  </sheets>
  <definedNames>
    <definedName name="_xlnm.Print_Area" localSheetId="7">'Market lambs'!$B$1:$K$144</definedName>
  </definedNames>
  <calcPr calcId="152511"/>
</workbook>
</file>

<file path=xl/calcChain.xml><?xml version="1.0" encoding="utf-8"?>
<calcChain xmlns="http://schemas.openxmlformats.org/spreadsheetml/2006/main">
  <c r="E46" i="4" l="1"/>
  <c r="H81" i="7"/>
  <c r="E49" i="4" l="1"/>
  <c r="J144" i="8" l="1"/>
  <c r="J143" i="8"/>
  <c r="J142" i="8"/>
  <c r="J141" i="8"/>
  <c r="J140" i="8"/>
  <c r="J138" i="8"/>
  <c r="J137" i="8"/>
  <c r="J136" i="8"/>
  <c r="J135" i="8"/>
  <c r="J134" i="8"/>
  <c r="J132" i="8"/>
  <c r="J131" i="8"/>
  <c r="J130" i="8"/>
  <c r="J129" i="8"/>
  <c r="J128" i="8"/>
  <c r="J126" i="8"/>
  <c r="J125" i="8"/>
  <c r="J124" i="8"/>
  <c r="J123" i="8"/>
  <c r="J121" i="8"/>
  <c r="J120" i="8"/>
  <c r="J119" i="8"/>
  <c r="J118" i="8"/>
  <c r="J116" i="8"/>
  <c r="J115" i="8"/>
  <c r="J114" i="8"/>
  <c r="J113" i="8"/>
  <c r="J109" i="8"/>
  <c r="J108" i="8"/>
  <c r="J107" i="8"/>
  <c r="J106" i="8"/>
  <c r="J105" i="8"/>
  <c r="J103" i="8"/>
  <c r="J102" i="8"/>
  <c r="J101" i="8"/>
  <c r="J100" i="8"/>
  <c r="J99" i="8"/>
  <c r="J97" i="8"/>
  <c r="J96" i="8"/>
  <c r="J95" i="8"/>
  <c r="J94" i="8"/>
  <c r="J93" i="8"/>
  <c r="J91" i="8"/>
  <c r="J90" i="8"/>
  <c r="J89" i="8"/>
  <c r="J88" i="8"/>
  <c r="J86" i="8"/>
  <c r="J85" i="8"/>
  <c r="J84" i="8"/>
  <c r="J83" i="8"/>
  <c r="J81" i="8"/>
  <c r="J80" i="8"/>
  <c r="J79" i="8"/>
  <c r="J78" i="8"/>
  <c r="J74" i="8"/>
  <c r="J73" i="8"/>
  <c r="J72" i="8"/>
  <c r="J71" i="8"/>
  <c r="J70" i="8"/>
  <c r="J68" i="8"/>
  <c r="J67" i="8"/>
  <c r="J66" i="8"/>
  <c r="J65" i="8"/>
  <c r="J64" i="8"/>
  <c r="J62" i="8"/>
  <c r="J61" i="8"/>
  <c r="J60" i="8"/>
  <c r="J59" i="8"/>
  <c r="J58" i="8"/>
  <c r="J56" i="8"/>
  <c r="J55" i="8"/>
  <c r="J54" i="8"/>
  <c r="J53" i="8"/>
  <c r="J51" i="8"/>
  <c r="J50" i="8"/>
  <c r="J49" i="8"/>
  <c r="J48" i="8"/>
  <c r="J46" i="8"/>
  <c r="J45" i="8"/>
  <c r="J44" i="8"/>
  <c r="J43" i="8"/>
  <c r="J39" i="8"/>
  <c r="J38" i="8"/>
  <c r="J37" i="8"/>
  <c r="J36" i="8"/>
  <c r="J35" i="8"/>
  <c r="J33" i="8"/>
  <c r="J32" i="8"/>
  <c r="J31" i="8"/>
  <c r="J30" i="8"/>
  <c r="J29" i="8"/>
  <c r="J27" i="8"/>
  <c r="J26" i="8"/>
  <c r="J25" i="8"/>
  <c r="J24" i="8"/>
  <c r="J23" i="8"/>
  <c r="J21" i="8"/>
  <c r="J20" i="8"/>
  <c r="J19" i="8"/>
  <c r="J18" i="8"/>
  <c r="J16" i="8"/>
  <c r="J15" i="8"/>
  <c r="J14" i="8"/>
  <c r="J13" i="8"/>
  <c r="J11" i="8"/>
  <c r="J10" i="8"/>
  <c r="J9" i="8"/>
  <c r="J8" i="8"/>
  <c r="D32" i="12"/>
  <c r="D31" i="12"/>
  <c r="D30" i="12"/>
  <c r="D29" i="12"/>
  <c r="D28" i="12"/>
  <c r="D27" i="12"/>
  <c r="D26" i="12"/>
  <c r="H10" i="7"/>
  <c r="H71" i="7"/>
  <c r="I5" i="1"/>
  <c r="H75" i="7"/>
  <c r="H76" i="7"/>
  <c r="H66" i="7"/>
  <c r="H65" i="7"/>
  <c r="H79" i="7"/>
  <c r="H78" i="7"/>
  <c r="H6" i="7"/>
  <c r="H13" i="7"/>
  <c r="H63" i="7"/>
  <c r="H67" i="7"/>
  <c r="H72" i="7"/>
  <c r="H62" i="7"/>
  <c r="H64" i="7"/>
  <c r="H14" i="7"/>
  <c r="H82" i="7"/>
  <c r="H80" i="7"/>
  <c r="H61" i="7"/>
  <c r="H23" i="7"/>
  <c r="H73" i="7"/>
  <c r="H70" i="7"/>
  <c r="H69" i="7"/>
  <c r="H68" i="7"/>
  <c r="H60" i="7"/>
  <c r="H57" i="7"/>
  <c r="H55" i="7"/>
  <c r="H56" i="7"/>
  <c r="H53" i="7"/>
  <c r="H52" i="7"/>
  <c r="H51" i="7"/>
  <c r="H50" i="7"/>
  <c r="H49" i="7"/>
  <c r="H48" i="7"/>
  <c r="H47" i="7"/>
  <c r="H46" i="7"/>
  <c r="H45" i="7"/>
  <c r="H44" i="7"/>
  <c r="H43" i="7"/>
  <c r="H42" i="7"/>
  <c r="H41" i="7"/>
  <c r="H40" i="7"/>
  <c r="H39" i="7"/>
  <c r="H38" i="7"/>
  <c r="H37" i="7"/>
  <c r="H36" i="7"/>
  <c r="H35" i="7"/>
  <c r="H34" i="7"/>
  <c r="H33" i="7"/>
  <c r="H32" i="7"/>
  <c r="H17" i="7"/>
  <c r="H18" i="7"/>
  <c r="H21" i="7"/>
  <c r="H22" i="7"/>
  <c r="H26" i="7"/>
  <c r="H28" i="7"/>
  <c r="H20" i="7"/>
  <c r="H29" i="7"/>
  <c r="H25" i="7"/>
  <c r="H24" i="7"/>
  <c r="H19" i="7"/>
  <c r="H15" i="7"/>
  <c r="H12" i="7"/>
  <c r="H11" i="7"/>
  <c r="H9" i="7"/>
  <c r="H8" i="7"/>
  <c r="H7" i="7"/>
  <c r="H5" i="7"/>
  <c r="I10" i="1"/>
  <c r="I9" i="1"/>
  <c r="I8" i="1"/>
  <c r="I7" i="1"/>
  <c r="I6" i="1"/>
  <c r="J89" i="4" l="1"/>
  <c r="J88" i="4"/>
  <c r="J87" i="4"/>
  <c r="J86" i="4"/>
  <c r="J85" i="4"/>
  <c r="J84" i="4"/>
  <c r="E89" i="4"/>
  <c r="H89" i="4" s="1"/>
  <c r="E88" i="4"/>
  <c r="H88" i="4" s="1"/>
  <c r="E87" i="4"/>
  <c r="I87" i="4" s="1"/>
  <c r="E86" i="4"/>
  <c r="I86" i="4" s="1"/>
  <c r="E85" i="4"/>
  <c r="H85" i="4" s="1"/>
  <c r="E84" i="4"/>
  <c r="H84" i="4" s="1"/>
  <c r="J76" i="4"/>
  <c r="J75" i="4"/>
  <c r="J74" i="4"/>
  <c r="J73" i="4"/>
  <c r="J72" i="4"/>
  <c r="J71" i="4"/>
  <c r="E76" i="4"/>
  <c r="H76" i="4" s="1"/>
  <c r="E75" i="4"/>
  <c r="H75" i="4" s="1"/>
  <c r="E74" i="4"/>
  <c r="I74" i="4" s="1"/>
  <c r="E73" i="4"/>
  <c r="I73" i="4" s="1"/>
  <c r="E72" i="4"/>
  <c r="H72" i="4" s="1"/>
  <c r="E71" i="4"/>
  <c r="H71" i="4" s="1"/>
  <c r="J24" i="4"/>
  <c r="E24" i="4"/>
  <c r="I24" i="4" s="1"/>
  <c r="J23" i="4"/>
  <c r="E23" i="4"/>
  <c r="G23" i="4" s="1"/>
  <c r="J22" i="4"/>
  <c r="E22" i="4"/>
  <c r="I22" i="4" s="1"/>
  <c r="J21" i="4"/>
  <c r="E21" i="4"/>
  <c r="G21" i="4" s="1"/>
  <c r="J20" i="4"/>
  <c r="J19" i="4"/>
  <c r="E20" i="4"/>
  <c r="F20" i="4" s="1"/>
  <c r="E19" i="4"/>
  <c r="G19" i="4" s="1"/>
  <c r="B102" i="4"/>
  <c r="B101" i="4"/>
  <c r="B100" i="4"/>
  <c r="B99" i="4"/>
  <c r="B98" i="4"/>
  <c r="B97" i="4"/>
  <c r="C89" i="4"/>
  <c r="C88" i="4"/>
  <c r="C87" i="4"/>
  <c r="C86" i="4"/>
  <c r="C85" i="4"/>
  <c r="C84" i="4"/>
  <c r="B89" i="4"/>
  <c r="B88" i="4"/>
  <c r="B87" i="4"/>
  <c r="B86" i="4"/>
  <c r="B85" i="4"/>
  <c r="B84" i="4"/>
  <c r="D90" i="4"/>
  <c r="C76" i="4"/>
  <c r="C75" i="4"/>
  <c r="C74" i="4"/>
  <c r="C73" i="4"/>
  <c r="C72" i="4"/>
  <c r="C71" i="4"/>
  <c r="B76" i="4"/>
  <c r="B75" i="4"/>
  <c r="B74" i="4"/>
  <c r="B73" i="4"/>
  <c r="B72" i="4"/>
  <c r="B71" i="4"/>
  <c r="D77" i="4"/>
  <c r="C63" i="4"/>
  <c r="C62" i="4"/>
  <c r="C61" i="4"/>
  <c r="C60" i="4"/>
  <c r="C59" i="4"/>
  <c r="C58" i="4"/>
  <c r="C50" i="4"/>
  <c r="C49" i="4"/>
  <c r="C48" i="4"/>
  <c r="C47" i="4"/>
  <c r="C46" i="4"/>
  <c r="C45" i="4"/>
  <c r="C37" i="4"/>
  <c r="C36" i="4"/>
  <c r="C34" i="4"/>
  <c r="C33" i="4"/>
  <c r="C32" i="4"/>
  <c r="B63" i="4"/>
  <c r="B62" i="4"/>
  <c r="B61" i="4"/>
  <c r="B60" i="4"/>
  <c r="B59" i="4"/>
  <c r="B58" i="4"/>
  <c r="B50" i="4"/>
  <c r="B49" i="4"/>
  <c r="B48" i="4"/>
  <c r="B47" i="4"/>
  <c r="B46" i="4"/>
  <c r="B45" i="4"/>
  <c r="B37" i="4"/>
  <c r="B36" i="4"/>
  <c r="B35" i="4"/>
  <c r="B34" i="4"/>
  <c r="B33" i="4"/>
  <c r="B32" i="4"/>
  <c r="D12" i="4"/>
  <c r="C24" i="4"/>
  <c r="C23" i="4"/>
  <c r="C22" i="4"/>
  <c r="C21" i="4"/>
  <c r="C20" i="4"/>
  <c r="C19" i="4"/>
  <c r="B24" i="4"/>
  <c r="B23" i="4"/>
  <c r="B22" i="4"/>
  <c r="B21" i="4"/>
  <c r="B20" i="4"/>
  <c r="B19" i="4"/>
  <c r="D25" i="4"/>
  <c r="B11" i="4"/>
  <c r="B10" i="4"/>
  <c r="B9" i="4"/>
  <c r="B8" i="4"/>
  <c r="B7" i="4"/>
  <c r="B6" i="4"/>
  <c r="J90" i="4" l="1"/>
  <c r="F21" i="4"/>
  <c r="G22" i="4"/>
  <c r="F24" i="4"/>
  <c r="H87" i="4"/>
  <c r="H86" i="4"/>
  <c r="F19" i="4"/>
  <c r="F22" i="4"/>
  <c r="H74" i="4"/>
  <c r="G24" i="4"/>
  <c r="H73" i="4"/>
  <c r="F23" i="4"/>
  <c r="F74" i="4"/>
  <c r="F87" i="4"/>
  <c r="H22" i="4"/>
  <c r="H24" i="4"/>
  <c r="F73" i="4"/>
  <c r="F86" i="4"/>
  <c r="I20" i="4"/>
  <c r="G72" i="4"/>
  <c r="G76" i="4"/>
  <c r="I72" i="4"/>
  <c r="I76" i="4"/>
  <c r="G85" i="4"/>
  <c r="G89" i="4"/>
  <c r="I85" i="4"/>
  <c r="I89" i="4"/>
  <c r="I19" i="4"/>
  <c r="H20" i="4"/>
  <c r="I21" i="4"/>
  <c r="H19" i="4"/>
  <c r="G20" i="4"/>
  <c r="H21" i="4"/>
  <c r="H23" i="4"/>
  <c r="F72" i="4"/>
  <c r="F76" i="4"/>
  <c r="G74" i="4"/>
  <c r="F85" i="4"/>
  <c r="F89" i="4"/>
  <c r="G87" i="4"/>
  <c r="I23" i="4"/>
  <c r="G71" i="4"/>
  <c r="G75" i="4"/>
  <c r="I71" i="4"/>
  <c r="I75" i="4"/>
  <c r="G84" i="4"/>
  <c r="G88" i="4"/>
  <c r="I84" i="4"/>
  <c r="I88" i="4"/>
  <c r="F71" i="4"/>
  <c r="F75" i="4"/>
  <c r="G73" i="4"/>
  <c r="F84" i="4"/>
  <c r="F88" i="4"/>
  <c r="G86" i="4"/>
  <c r="E90" i="4"/>
  <c r="J77" i="4"/>
  <c r="E77" i="4"/>
  <c r="J25" i="4"/>
  <c r="E25" i="4"/>
  <c r="E50" i="4"/>
  <c r="G50" i="4" s="1"/>
  <c r="H49" i="4"/>
  <c r="E48" i="4"/>
  <c r="H48" i="4" s="1"/>
  <c r="E47" i="4"/>
  <c r="G47" i="4" s="1"/>
  <c r="G46" i="4"/>
  <c r="E45" i="4"/>
  <c r="H45" i="4" s="1"/>
  <c r="E102" i="4"/>
  <c r="F102" i="4" s="1"/>
  <c r="E101" i="4"/>
  <c r="H101" i="4" s="1"/>
  <c r="E100" i="4"/>
  <c r="G100" i="4" s="1"/>
  <c r="E99" i="4"/>
  <c r="I99" i="4" s="1"/>
  <c r="E98" i="4"/>
  <c r="H98" i="4" s="1"/>
  <c r="E97" i="4"/>
  <c r="H97" i="4" s="1"/>
  <c r="E63" i="4"/>
  <c r="H63" i="4" s="1"/>
  <c r="E62" i="4"/>
  <c r="I62" i="4" s="1"/>
  <c r="E61" i="4"/>
  <c r="I61" i="4" s="1"/>
  <c r="E60" i="4"/>
  <c r="I60" i="4" s="1"/>
  <c r="E59" i="4"/>
  <c r="H59" i="4" s="1"/>
  <c r="E58" i="4"/>
  <c r="F58" i="4" s="1"/>
  <c r="E37" i="4"/>
  <c r="I37" i="4" s="1"/>
  <c r="E36" i="4"/>
  <c r="G36" i="4" s="1"/>
  <c r="E35" i="4"/>
  <c r="F35" i="4" s="1"/>
  <c r="E34" i="4"/>
  <c r="H34" i="4" s="1"/>
  <c r="E33" i="4"/>
  <c r="H33" i="4" s="1"/>
  <c r="E32" i="4"/>
  <c r="I32" i="4" s="1"/>
  <c r="E11" i="4"/>
  <c r="I11" i="4" s="1"/>
  <c r="E10" i="4"/>
  <c r="H10" i="4" s="1"/>
  <c r="E9" i="4"/>
  <c r="H9" i="4" s="1"/>
  <c r="E8" i="4"/>
  <c r="I8" i="4" s="1"/>
  <c r="E7" i="4"/>
  <c r="F7" i="4" s="1"/>
  <c r="E6" i="4"/>
  <c r="G6" i="4" s="1"/>
  <c r="C11" i="4"/>
  <c r="C102" i="4" s="1"/>
  <c r="C10" i="4"/>
  <c r="C101" i="4" s="1"/>
  <c r="C9" i="4"/>
  <c r="C100" i="4" s="1"/>
  <c r="C8" i="4"/>
  <c r="C99" i="4" s="1"/>
  <c r="C7" i="4"/>
  <c r="C98" i="4" s="1"/>
  <c r="C6" i="4"/>
  <c r="C97" i="4" s="1"/>
  <c r="J102" i="4"/>
  <c r="J101" i="4"/>
  <c r="J100" i="4"/>
  <c r="J99" i="4"/>
  <c r="J98" i="4"/>
  <c r="J97" i="4"/>
  <c r="I102" i="4"/>
  <c r="G101" i="4"/>
  <c r="J63" i="4"/>
  <c r="J62" i="4"/>
  <c r="J61" i="4"/>
  <c r="J60" i="4"/>
  <c r="J59" i="4"/>
  <c r="J58" i="4"/>
  <c r="H61" i="4"/>
  <c r="J50" i="4"/>
  <c r="J49" i="4"/>
  <c r="J48" i="4"/>
  <c r="J47" i="4"/>
  <c r="J46" i="4"/>
  <c r="J45" i="4"/>
  <c r="J37" i="4"/>
  <c r="J36" i="4"/>
  <c r="J35" i="4"/>
  <c r="J34" i="4"/>
  <c r="J33" i="4"/>
  <c r="J32" i="4"/>
  <c r="J11" i="4"/>
  <c r="J10" i="4"/>
  <c r="J9" i="4"/>
  <c r="J8" i="4"/>
  <c r="J7" i="4"/>
  <c r="J6" i="4"/>
  <c r="D103" i="4"/>
  <c r="D64" i="4"/>
  <c r="D51" i="4"/>
  <c r="D38" i="4"/>
  <c r="G48" i="4" l="1"/>
  <c r="H8" i="4"/>
  <c r="G98" i="4"/>
  <c r="F47" i="4"/>
  <c r="H47" i="4"/>
  <c r="F36" i="4"/>
  <c r="I36" i="4"/>
  <c r="I9" i="4"/>
  <c r="F9" i="4"/>
  <c r="G9" i="4"/>
  <c r="G33" i="4"/>
  <c r="F33" i="4"/>
  <c r="F48" i="4"/>
  <c r="I48" i="4"/>
  <c r="G61" i="4"/>
  <c r="F98" i="4"/>
  <c r="I98" i="4"/>
  <c r="I33" i="4"/>
  <c r="F61" i="4"/>
  <c r="G102" i="4"/>
  <c r="F77" i="4"/>
  <c r="F79" i="4" s="1"/>
  <c r="F99" i="4"/>
  <c r="H102" i="4"/>
  <c r="I45" i="4"/>
  <c r="G37" i="4"/>
  <c r="F37" i="4"/>
  <c r="H37" i="4"/>
  <c r="H36" i="4"/>
  <c r="F8" i="4"/>
  <c r="H90" i="4"/>
  <c r="G90" i="4"/>
  <c r="G92" i="4" s="1"/>
  <c r="H58" i="4"/>
  <c r="I90" i="4"/>
  <c r="I92" i="4" s="1"/>
  <c r="F90" i="4"/>
  <c r="F92" i="4" s="1"/>
  <c r="H77" i="4"/>
  <c r="G77" i="4"/>
  <c r="G79" i="4" s="1"/>
  <c r="I77" i="4"/>
  <c r="I79" i="4" s="1"/>
  <c r="I47" i="4"/>
  <c r="F60" i="4"/>
  <c r="G8" i="4"/>
  <c r="F32" i="4"/>
  <c r="G32" i="4"/>
  <c r="H32" i="4"/>
  <c r="G60" i="4"/>
  <c r="G97" i="4"/>
  <c r="G25" i="4"/>
  <c r="G27" i="4" s="1"/>
  <c r="H25" i="4"/>
  <c r="G10" i="4"/>
  <c r="I34" i="4"/>
  <c r="I49" i="4"/>
  <c r="H62" i="4"/>
  <c r="H99" i="4"/>
  <c r="F25" i="4"/>
  <c r="F27" i="4" s="1"/>
  <c r="I6" i="4"/>
  <c r="G34" i="4"/>
  <c r="G45" i="4"/>
  <c r="I10" i="4"/>
  <c r="G49" i="4"/>
  <c r="F62" i="4"/>
  <c r="H60" i="4"/>
  <c r="I97" i="4"/>
  <c r="I25" i="4"/>
  <c r="I27" i="4" s="1"/>
  <c r="H11" i="4"/>
  <c r="J64" i="4"/>
  <c r="F50" i="4"/>
  <c r="E51" i="4"/>
  <c r="G7" i="4"/>
  <c r="G11" i="4"/>
  <c r="G63" i="4"/>
  <c r="E38" i="4"/>
  <c r="C35" i="4"/>
  <c r="I35" i="4"/>
  <c r="I46" i="4"/>
  <c r="I50" i="4"/>
  <c r="F59" i="4"/>
  <c r="F63" i="4"/>
  <c r="F11" i="4"/>
  <c r="I7" i="4"/>
  <c r="H35" i="4"/>
  <c r="H50" i="4"/>
  <c r="H7" i="4"/>
  <c r="G35" i="4"/>
  <c r="F46" i="4"/>
  <c r="G59" i="4"/>
  <c r="I63" i="4"/>
  <c r="H46" i="4"/>
  <c r="I59" i="4"/>
  <c r="H100" i="4"/>
  <c r="I100" i="4"/>
  <c r="F100" i="4"/>
  <c r="J12" i="4"/>
  <c r="F97" i="4"/>
  <c r="F101" i="4"/>
  <c r="I101" i="4"/>
  <c r="J103" i="4"/>
  <c r="E12" i="4"/>
  <c r="E64" i="4"/>
  <c r="J38" i="4"/>
  <c r="J51" i="4"/>
  <c r="E103" i="4"/>
  <c r="F6" i="4"/>
  <c r="F10" i="4"/>
  <c r="H6" i="4"/>
  <c r="F34" i="4"/>
  <c r="F45" i="4"/>
  <c r="F49" i="4"/>
  <c r="G58" i="4"/>
  <c r="G62" i="4"/>
  <c r="I58" i="4"/>
  <c r="G99" i="4"/>
  <c r="H92" i="4" l="1"/>
  <c r="I93" i="4"/>
  <c r="H79" i="4"/>
  <c r="I80" i="4"/>
  <c r="H27" i="4"/>
  <c r="I28" i="4"/>
  <c r="H38" i="4"/>
  <c r="G103" i="4"/>
  <c r="G105" i="4" s="1"/>
  <c r="H103" i="4"/>
  <c r="F38" i="4"/>
  <c r="F40" i="4" s="1"/>
  <c r="I38" i="4"/>
  <c r="I40" i="4" s="1"/>
  <c r="G51" i="4"/>
  <c r="G53" i="4" s="1"/>
  <c r="G38" i="4"/>
  <c r="G40" i="4" s="1"/>
  <c r="I12" i="4"/>
  <c r="I14" i="4" s="1"/>
  <c r="F64" i="4"/>
  <c r="F66" i="4" s="1"/>
  <c r="G12" i="4"/>
  <c r="G14" i="4" s="1"/>
  <c r="H64" i="4"/>
  <c r="I51" i="4"/>
  <c r="I53" i="4" s="1"/>
  <c r="H51" i="4"/>
  <c r="F103" i="4"/>
  <c r="F105" i="4" s="1"/>
  <c r="H12" i="4"/>
  <c r="G64" i="4"/>
  <c r="G66" i="4" s="1"/>
  <c r="I64" i="4"/>
  <c r="I66" i="4" s="1"/>
  <c r="I103" i="4"/>
  <c r="I105" i="4" s="1"/>
  <c r="F51" i="4"/>
  <c r="F53" i="4" s="1"/>
  <c r="F12" i="4"/>
  <c r="F14" i="4" s="1"/>
  <c r="H105" i="4" l="1"/>
  <c r="I106" i="4"/>
  <c r="H66" i="4"/>
  <c r="I67" i="4"/>
  <c r="H53" i="4"/>
  <c r="I54" i="4"/>
  <c r="H14" i="4"/>
  <c r="I15" i="4"/>
  <c r="H40" i="4"/>
  <c r="I41" i="4"/>
</calcChain>
</file>

<file path=xl/sharedStrings.xml><?xml version="1.0" encoding="utf-8"?>
<sst xmlns="http://schemas.openxmlformats.org/spreadsheetml/2006/main" count="867" uniqueCount="239">
  <si>
    <t>Stage of Production</t>
  </si>
  <si>
    <t>TDN</t>
  </si>
  <si>
    <t>CP</t>
  </si>
  <si>
    <t>Ca</t>
  </si>
  <si>
    <t>P</t>
  </si>
  <si>
    <t>Feed stuff</t>
  </si>
  <si>
    <t>As Fed</t>
  </si>
  <si>
    <t>Total nutrients supplied</t>
  </si>
  <si>
    <t>Nutrients required</t>
  </si>
  <si>
    <t>Difference</t>
  </si>
  <si>
    <t>Lacation</t>
  </si>
  <si>
    <t>DMI</t>
  </si>
  <si>
    <t>% BW</t>
  </si>
  <si>
    <t>by Susan Schoenian</t>
  </si>
  <si>
    <t>DM</t>
  </si>
  <si>
    <t>Orchardgrass hay</t>
  </si>
  <si>
    <t>Alfalfa hay, mid bloom</t>
  </si>
  <si>
    <t>Corn grain, whole</t>
  </si>
  <si>
    <t>Barley grain, whole</t>
  </si>
  <si>
    <t xml:space="preserve">   Feed stuff</t>
  </si>
  <si>
    <t xml:space="preserve">   DM = Dry matter</t>
  </si>
  <si>
    <t xml:space="preserve">   TDN = Total digestible nutrients</t>
  </si>
  <si>
    <t xml:space="preserve">   CP = Crude protein</t>
  </si>
  <si>
    <t xml:space="preserve">   Ca = Calcium</t>
  </si>
  <si>
    <t xml:space="preserve">   P = Phosphorus</t>
  </si>
  <si>
    <t>BW, lb</t>
  </si>
  <si>
    <t>DMI, lb</t>
  </si>
  <si>
    <t>TDN, lb</t>
  </si>
  <si>
    <t>CP, lb</t>
  </si>
  <si>
    <t>P, lb</t>
  </si>
  <si>
    <t>ADG, lb</t>
  </si>
  <si>
    <t>Ca:P</t>
  </si>
  <si>
    <t xml:space="preserve">   Maintenance</t>
  </si>
  <si>
    <t xml:space="preserve">   Breeding</t>
  </si>
  <si>
    <t xml:space="preserve">   Late gestation</t>
  </si>
  <si>
    <t xml:space="preserve">   Triplets or more</t>
  </si>
  <si>
    <t xml:space="preserve">   Early lactation</t>
  </si>
  <si>
    <t xml:space="preserve">   Prebreeding</t>
  </si>
  <si>
    <t xml:space="preserve">   Early gestation</t>
  </si>
  <si>
    <t>Complete feed</t>
  </si>
  <si>
    <t>ID</t>
  </si>
  <si>
    <t>amount fed</t>
  </si>
  <si>
    <t>Ca, lb</t>
  </si>
  <si>
    <t xml:space="preserve">   cwt = one hundred pounds</t>
  </si>
  <si>
    <t xml:space="preserve">      The nutrient requirements in the tables are from the National Research Council's Nutrient Requirements of Small Ruminants, published in 2007.</t>
  </si>
  <si>
    <t>Ration evaluator worksheet</t>
  </si>
  <si>
    <t xml:space="preserve">  4) A mixed grain ration should be listed as one feed.</t>
  </si>
  <si>
    <t xml:space="preserve">  1) The feeds and values in the table are for example purposes only.</t>
  </si>
  <si>
    <t xml:space="preserve">  TIPS FOR FILLING OUT THE FEED INVENTORY</t>
  </si>
  <si>
    <t xml:space="preserve">  BW = Body weight</t>
  </si>
  <si>
    <t xml:space="preserve">  DMI = Dry matter intake</t>
  </si>
  <si>
    <t xml:space="preserve">  CP = Crude protein</t>
  </si>
  <si>
    <t xml:space="preserve">  ABBREVIATIONS</t>
  </si>
  <si>
    <t xml:space="preserve">   ABBREVIATIONS</t>
  </si>
  <si>
    <t xml:space="preserve">  As Fed -</t>
  </si>
  <si>
    <t xml:space="preserve">  DMI - Dry Matter Intake</t>
  </si>
  <si>
    <t xml:space="preserve">  TDN - Total Digestible Nutrients</t>
  </si>
  <si>
    <t xml:space="preserve">  CP - Crude Protein</t>
  </si>
  <si>
    <t xml:space="preserve">  Ca - Calcium</t>
  </si>
  <si>
    <t xml:space="preserve">  P - Phosphorus</t>
  </si>
  <si>
    <t>6.  Paste the TDN, CP, Ca, and P requirements that you copied to the clipboard to the same location (BRIGHT YELLOW cells) on the Worksheet.</t>
  </si>
  <si>
    <t xml:space="preserve">  Ca:P - ratio of calcium to phosphorus</t>
  </si>
  <si>
    <t xml:space="preserve">   Ca:P = calcium to phosphorus ratio</t>
  </si>
  <si>
    <t>10. The spreadsheet is password protected, so you cannot change the formulas.  You only need to change values in the BLUE cells for the spreadsheet to work.</t>
  </si>
  <si>
    <t xml:space="preserve">  6) You cannot add rows. They would not be transferred to the worksheet.</t>
  </si>
  <si>
    <t>$/day</t>
  </si>
  <si>
    <t xml:space="preserve">     To copy, highlight the cells you want to copy with the mouse, then hold down the CTRL key and press the C key (or right click the mouse and click COPY).</t>
  </si>
  <si>
    <t>% DM</t>
  </si>
  <si>
    <t>% CP</t>
  </si>
  <si>
    <t>% TDN</t>
  </si>
  <si>
    <t>% Ca</t>
  </si>
  <si>
    <t>% P</t>
  </si>
  <si>
    <t>Barley grain</t>
  </si>
  <si>
    <t>Corn grain</t>
  </si>
  <si>
    <t>Ear Corn</t>
  </si>
  <si>
    <t>Oat grain</t>
  </si>
  <si>
    <t>Rye grain</t>
  </si>
  <si>
    <t>Triticale grain</t>
  </si>
  <si>
    <t>Wheat grain</t>
  </si>
  <si>
    <t>Commercial Supplement</t>
  </si>
  <si>
    <t>Soybean Meal 44</t>
  </si>
  <si>
    <t>Soybean Meal 49</t>
  </si>
  <si>
    <t>Whole soybeans</t>
  </si>
  <si>
    <t>Cottonseed Meal</t>
  </si>
  <si>
    <t>Whole cottonseed</t>
  </si>
  <si>
    <t>Sunflower meal</t>
  </si>
  <si>
    <t>Peanut Meal</t>
  </si>
  <si>
    <t>Fish meal</t>
  </si>
  <si>
    <t>Alfalfa dehydrated</t>
  </si>
  <si>
    <t>Alfalfa cubes</t>
  </si>
  <si>
    <t>Wheat Middlings</t>
  </si>
  <si>
    <t>Alfalfa hay, early bloom</t>
  </si>
  <si>
    <t>Alfalfa hay, full bloom</t>
  </si>
  <si>
    <t>Alfalfa hay, mature</t>
  </si>
  <si>
    <t>Bermuda grass hay</t>
  </si>
  <si>
    <t>Birdsfoot trefoil hay</t>
  </si>
  <si>
    <t>Bromegrass Hay</t>
  </si>
  <si>
    <t>Clover, Red</t>
  </si>
  <si>
    <t>Clover, Ladino</t>
  </si>
  <si>
    <t>Fescue hay, early bloom</t>
  </si>
  <si>
    <t>Fescue hay, mature</t>
  </si>
  <si>
    <t>Grass hay</t>
  </si>
  <si>
    <t>Lespedeza hay</t>
  </si>
  <si>
    <t>Meadow hay</t>
  </si>
  <si>
    <t>Oat hay</t>
  </si>
  <si>
    <t>Rye grass hay</t>
  </si>
  <si>
    <t>Soybean hay</t>
  </si>
  <si>
    <t>Sudangrass hay</t>
  </si>
  <si>
    <t>Timothy, early bloom</t>
  </si>
  <si>
    <t>Timothy, full bloom</t>
  </si>
  <si>
    <t>Vetch Hay</t>
  </si>
  <si>
    <t>Corn Silage</t>
  </si>
  <si>
    <t>Alfalfa Silage</t>
  </si>
  <si>
    <t>Grass Silage</t>
  </si>
  <si>
    <t>Barley Straw</t>
  </si>
  <si>
    <t>Oat Hulls</t>
  </si>
  <si>
    <t>Peanut Hulls</t>
  </si>
  <si>
    <t>Soybean Hulls</t>
  </si>
  <si>
    <t>Wheat Straw</t>
  </si>
  <si>
    <t>Protein block</t>
  </si>
  <si>
    <t>Dried distillers grains w/sol.</t>
  </si>
  <si>
    <t>Roughage balancer (tub)</t>
  </si>
  <si>
    <t>Dried kelp</t>
  </si>
  <si>
    <t>Urea, 46% N</t>
  </si>
  <si>
    <t>Cottonseed hulls</t>
  </si>
  <si>
    <t>Corn gluten feed</t>
  </si>
  <si>
    <t>Feed composition tables</t>
  </si>
  <si>
    <t>Oat straw</t>
  </si>
  <si>
    <t>Corn stover</t>
  </si>
  <si>
    <t>Sorghum (milo)</t>
  </si>
  <si>
    <t>Buckwheat grain</t>
  </si>
  <si>
    <t>Spelt grain</t>
  </si>
  <si>
    <t xml:space="preserve">The nutritive value of hay varies tremendously.  Hay should be tested. </t>
  </si>
  <si>
    <t>The nutritive value of by-product feeds varies significantly.  By-product feeds should be tested.</t>
  </si>
  <si>
    <t>Beet pulp, dry</t>
  </si>
  <si>
    <t>Beet pulp, wet</t>
  </si>
  <si>
    <t xml:space="preserve">   Grain</t>
  </si>
  <si>
    <t xml:space="preserve">  Protein supplements</t>
  </si>
  <si>
    <t xml:space="preserve">   Hay</t>
  </si>
  <si>
    <t xml:space="preserve">   Ensilage</t>
  </si>
  <si>
    <t xml:space="preserve">   By-products</t>
  </si>
  <si>
    <t xml:space="preserve">   Miscellaneous</t>
  </si>
  <si>
    <t>Distiller's Grains w/solubles</t>
  </si>
  <si>
    <t xml:space="preserve">Dried distillers grains </t>
  </si>
  <si>
    <t xml:space="preserve">   Minerals</t>
  </si>
  <si>
    <t>Ground limestone</t>
  </si>
  <si>
    <t>Dicalcium Phosphate</t>
  </si>
  <si>
    <t>If you have not had your feedstuffs analyzed by a forage testing laboratory, you can use these "book" values.</t>
  </si>
  <si>
    <t xml:space="preserve">3.  Copy the sheep's TDN, CP, Ca, and P requirements to the Windows clipboard.  Nutrient requirements are in the BRIGHT YELLOW cells. </t>
  </si>
  <si>
    <t>8. The calculated values in the PINK cells show the differences between the nutrients supplied by your ration and the nutrients required by the sheep.</t>
  </si>
  <si>
    <t>9. You can adjust your ration by making changes to the As fed column. By trial and error, you can figure out which and how much of each feed to feed your sheep.</t>
  </si>
  <si>
    <t>BW, kg</t>
  </si>
  <si>
    <t xml:space="preserve">   Twin lambs</t>
  </si>
  <si>
    <t xml:space="preserve">   Single lamb</t>
  </si>
  <si>
    <t xml:space="preserve">   Twins lambs</t>
  </si>
  <si>
    <t xml:space="preserve">   3 or more lambs</t>
  </si>
  <si>
    <t>BW, lb.</t>
  </si>
  <si>
    <t>Breeding - ewes (lbs per day)</t>
  </si>
  <si>
    <t>Maintenance - ewes (lbs. per day)</t>
  </si>
  <si>
    <t>Early gestation - ewes (lbs per day)</t>
  </si>
  <si>
    <t>Late gestation - ewes (lbs per day)</t>
  </si>
  <si>
    <t>Lactation - ewes (lbs per day)</t>
  </si>
  <si>
    <t>Maintenance - mature rams (lbs per day)</t>
  </si>
  <si>
    <t>Breeding - mature rams (lbs per day)</t>
  </si>
  <si>
    <t>Growth - lambs (lbs per day)</t>
  </si>
  <si>
    <t xml:space="preserve">   ADG = average daily gain</t>
  </si>
  <si>
    <t xml:space="preserve">   BW = body weight</t>
  </si>
  <si>
    <t xml:space="preserve">    + growth</t>
  </si>
  <si>
    <t>Nutrient Requirements of replacement ewes</t>
  </si>
  <si>
    <t xml:space="preserve">   Age = 1.0</t>
  </si>
  <si>
    <t xml:space="preserve">   Age = 0.6</t>
  </si>
  <si>
    <t xml:space="preserve">   Maturity = 0.7</t>
  </si>
  <si>
    <t xml:space="preserve">   Maturity = 0 .87</t>
  </si>
  <si>
    <t xml:space="preserve">   Early lacation</t>
  </si>
  <si>
    <t xml:space="preserve">   TDN = Total digestible nutrients (energy)</t>
  </si>
  <si>
    <t xml:space="preserve">1.  Fill out the feed inventory with the feedstuffs you have to feed your sheep. Replace the feeds listed with your own feeds and values. </t>
  </si>
  <si>
    <t xml:space="preserve">    A calcium to phosphorus ratio is also calculated. This is especially important when you are feeding male sheep.</t>
  </si>
  <si>
    <t xml:space="preserve">  TDN = Total digestible nutrients (energy)</t>
  </si>
  <si>
    <t xml:space="preserve">      If you’re unable to balance a ration or create a realistic ration (e.g. most sheep can't eat 10 lbs. of hay per day), you'll need to add other feeds to your inventory.</t>
  </si>
  <si>
    <t xml:space="preserve">  2) Replace these feeds with your own feeds and their feed compositions.</t>
  </si>
  <si>
    <t xml:space="preserve">  5) A TMR (total mixed ration) should be listed as one feed.</t>
  </si>
  <si>
    <t xml:space="preserve"> </t>
  </si>
  <si>
    <t xml:space="preserve">   lb = pound   kg = kilogram   g = gram</t>
  </si>
  <si>
    <t xml:space="preserve">  Ca = Calcium      P = Phosphorus</t>
  </si>
  <si>
    <t xml:space="preserve">  3)  For nutritive values, use book values [FEED COMPOSITION TAB], feed </t>
  </si>
  <si>
    <t xml:space="preserve">      labels, or have your feedstuffs analysed for their actual nutritive content.</t>
  </si>
  <si>
    <t>Wheat bran</t>
  </si>
  <si>
    <t>Pearl millet grain</t>
  </si>
  <si>
    <t xml:space="preserve">   Late lactation</t>
  </si>
  <si>
    <t xml:space="preserve">   Mid-lactation</t>
  </si>
  <si>
    <t xml:space="preserve">   5.21 to 8.73 lb/d</t>
  </si>
  <si>
    <t xml:space="preserve">   1.74 to 3.26 lb/d</t>
  </si>
  <si>
    <t xml:space="preserve">   1.87 to 2.97 lb/d</t>
  </si>
  <si>
    <t>Source:  Nutrient Requirements of Small Ruminants: sheep, goats, cervids, and new order camelids, National Research Council (2007)</t>
  </si>
  <si>
    <t xml:space="preserve">     To paste, highlight where you want to copy the information to with the mouse, hold down the CTRL key and press the V key (or right click the mouse and click PASTE).</t>
  </si>
  <si>
    <t>Source:  Nutrient Requirements of Small Ruminants: sheep, goats, cervids, and new order camelids, National Research Council (2007).</t>
  </si>
  <si>
    <t>Nutrient Requirements of Lambs</t>
  </si>
  <si>
    <t>Ca, lb.</t>
  </si>
  <si>
    <t>P, lb.</t>
  </si>
  <si>
    <t>Nutrient Requirements of Ewes</t>
  </si>
  <si>
    <t>Nutrient Requirements of Pregnant Ewes</t>
  </si>
  <si>
    <t>Nutrient Requirements of Lactating Ewes</t>
  </si>
  <si>
    <t>Nutrient Requirements of Lactating Dairy Ewes</t>
  </si>
  <si>
    <t>Nutrient Requirements of Breeding Rams</t>
  </si>
  <si>
    <t xml:space="preserve">2013 SHEEP RATION EVALUATOR </t>
  </si>
  <si>
    <t>Inventory of Feedstuffs</t>
  </si>
  <si>
    <t>2.  Go to the requirements [YELLOW TABS] to find the category and weight of sheep you want to evaluate a ration for.</t>
  </si>
  <si>
    <t>4.  Go to the Worksheet [PURPLE TAB] and find the same category of sheep. You may have to scroll down.</t>
  </si>
  <si>
    <t>7. Under the As Fed column (BLUE cells), enter the amount (pounds) of each feed that you plan to feed this category of sheep.</t>
  </si>
  <si>
    <t xml:space="preserve">     If you want to edit the password protected areas of the spreadsheet, contact Susan at sschoen@umd.edu to get the password.</t>
  </si>
  <si>
    <t>$/cwt</t>
  </si>
  <si>
    <t>Replace these feeds with your own feeds. Do not enter anything into the white cells. These cells are password-protected.</t>
  </si>
  <si>
    <t>Protein pellet</t>
  </si>
  <si>
    <t xml:space="preserve">  Sheep rations do not have to be complicated. It is not necessary to feed many different kinds of feedstuffs. When sheep are</t>
  </si>
  <si>
    <t xml:space="preserve">  not grazing full-time, they are usually fed one kind of forage (hay or silage), with some grain, depending upon their stage  </t>
  </si>
  <si>
    <t xml:space="preserve">  and level of production. For producers that mix their own rations, the grain portion of the diet usually consists of an energy </t>
  </si>
  <si>
    <t xml:space="preserve">  feed plus a source of protein, minerals, and vitamins. When a high quality hay (legume) is fed, it may be possible to meet the </t>
  </si>
  <si>
    <t>Daily nutritional requirements of ewes</t>
  </si>
  <si>
    <t>Daily nutritional requirements of pregnant ewes</t>
  </si>
  <si>
    <t>Daily nutritional requirements of lactating ewes</t>
  </si>
  <si>
    <t xml:space="preserve">Daily nutritional requirements of lactating dairy ewes </t>
  </si>
  <si>
    <t>Daily nutritional requirements of replacement ewe lambs and yearlings</t>
  </si>
  <si>
    <t>Daily nutritional requirements of pregnant ewe lambs</t>
  </si>
  <si>
    <t>Daily nutritional requirements of lactating yearling ewes</t>
  </si>
  <si>
    <t>Daily nutritional requirements of young (age=4 months), early-maturing (maturity=0.6) lambs</t>
  </si>
  <si>
    <t>Daily nutritional requirements of young (age = 4 months), late-maturing (maturity = 0.3) lambs</t>
  </si>
  <si>
    <t>Daily nutritional requirements of older (age = 8 months), late-maturing (maturity = 0.4) lambs</t>
  </si>
  <si>
    <t>Daily nutritional requirements of older (age = 8 months), early-maturing (maturity = 0.8) lambs</t>
  </si>
  <si>
    <t xml:space="preserve">Nutritional Requirements for mature rams </t>
  </si>
  <si>
    <t>Find the appropriate category of sheep and paste the nutrient requirements (TDN, CP, Ca, P) into the appropriate cells.</t>
  </si>
  <si>
    <t xml:space="preserve">  the sheep's nutritional requirements without feeding a protein supplement.</t>
  </si>
  <si>
    <t>Hydroponic fodder (barley)</t>
  </si>
  <si>
    <t>Source:  Sheep Production Handbook, 2002 (mostly)</t>
  </si>
  <si>
    <t>HOW TO USE THE 2013 SHEEP RATION EVALUATOR EXCEL SPREADSHEET</t>
  </si>
  <si>
    <t>Copy the nutrient requirements (TDN, CP, Ca, and P) for the category and weight of ewes you wish to evaluate a ration for.</t>
  </si>
  <si>
    <t>Copy the nutrient requirements (TDN, CP, Ca, and P) for the cagegory and weight of ewes you wish to evaluate a ration for.</t>
  </si>
  <si>
    <t>Copy the nutrient requirements (TDN, CP, Ca and P) for the lambs you wish to balance a ration for.</t>
  </si>
  <si>
    <t>Copy the nutrient requirements (TDN, CP, Ca, and P) for the category and weight of the ram(s) you wish to evaluate a ration for.</t>
  </si>
  <si>
    <t>last updated 12.16.2014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</si>
</sst>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000"/>
    <numFmt numFmtId="166" formatCode="0.0%"/>
    <numFmt numFmtId="167" formatCode="&quot;$&quot;#,##0.00"/>
    <numFmt numFmtId="168" formatCode="&quot;$&quot;#,##0.000"/>
    <numFmt numFmtId="169" formatCode="0.00_);[Red]\(0.00\)"/>
    <numFmt numFmtId="170" formatCode="0.0000_);[Red]\(0.0000\)"/>
    <numFmt numFmtId="171" formatCode="0.000"/>
    <numFmt numFmtId="172" formatCode="0.0_);[Red]\(0.0\)"/>
  </numFmts>
  <fonts count="55" x14ac:knownFonts="1">
    <font>
      <sz val="10"/>
      <name val="Arial"/>
    </font>
    <font>
      <b/>
      <sz val="10"/>
      <name val="Arial"/>
      <family val="2"/>
    </font>
    <font>
      <u/>
      <sz val="10"/>
      <color indexed="12"/>
      <name val="Arial"/>
      <family val="2"/>
    </font>
    <font>
      <sz val="10"/>
      <name val="Arial"/>
      <family val="2"/>
    </font>
    <font>
      <b/>
      <sz val="10"/>
      <color indexed="9"/>
      <name val="Arial"/>
      <family val="2"/>
    </font>
    <font>
      <b/>
      <sz val="14"/>
      <name val="Arial"/>
      <family val="2"/>
    </font>
    <font>
      <b/>
      <sz val="26"/>
      <name val="Arial"/>
      <family val="2"/>
    </font>
    <font>
      <sz val="10"/>
      <color indexed="9"/>
      <name val="Arial"/>
      <family val="2"/>
    </font>
    <font>
      <sz val="8"/>
      <name val="Arial"/>
      <family val="2"/>
    </font>
    <font>
      <b/>
      <sz val="14"/>
      <color indexed="9"/>
      <name val="Arial"/>
      <family val="2"/>
    </font>
    <font>
      <sz val="14"/>
      <name val="Arial"/>
      <family val="2"/>
    </font>
    <font>
      <b/>
      <sz val="11"/>
      <color indexed="9"/>
      <name val="Arial"/>
      <family val="2"/>
    </font>
    <font>
      <b/>
      <sz val="11"/>
      <name val="Arial"/>
      <family val="2"/>
    </font>
    <font>
      <i/>
      <sz val="10"/>
      <name val="Arial"/>
      <family val="2"/>
    </font>
    <font>
      <i/>
      <sz val="11"/>
      <name val="Arial"/>
      <family val="2"/>
    </font>
    <font>
      <b/>
      <sz val="12"/>
      <color indexed="9"/>
      <name val="Arial"/>
      <family val="2"/>
    </font>
    <font>
      <b/>
      <sz val="12"/>
      <name val="Arial"/>
      <family val="2"/>
    </font>
    <font>
      <b/>
      <sz val="20"/>
      <name val="Arial"/>
      <family val="2"/>
    </font>
    <font>
      <b/>
      <u/>
      <sz val="14"/>
      <name val="Arial"/>
      <family val="2"/>
    </font>
    <font>
      <sz val="12"/>
      <name val="Arial"/>
      <family val="2"/>
    </font>
    <font>
      <sz val="10"/>
      <color rgb="FF008000"/>
      <name val="Arial"/>
      <family val="2"/>
    </font>
    <font>
      <b/>
      <sz val="36"/>
      <color theme="1"/>
      <name val="Arial"/>
      <family val="2"/>
    </font>
    <font>
      <u/>
      <sz val="20"/>
      <color theme="1"/>
      <name val="Arial"/>
      <family val="2"/>
    </font>
    <font>
      <sz val="10"/>
      <color theme="1"/>
      <name val="Arial"/>
      <family val="2"/>
    </font>
    <font>
      <sz val="24"/>
      <name val="Arial"/>
      <family val="2"/>
    </font>
    <font>
      <u/>
      <sz val="18"/>
      <color theme="1"/>
      <name val="Arial"/>
      <family val="2"/>
    </font>
    <font>
      <b/>
      <sz val="36"/>
      <name val="Arial"/>
      <family val="2"/>
    </font>
    <font>
      <sz val="13"/>
      <name val="Arial"/>
      <family val="2"/>
    </font>
    <font>
      <b/>
      <i/>
      <sz val="12"/>
      <name val="Arial"/>
      <family val="2"/>
    </font>
    <font>
      <i/>
      <sz val="14"/>
      <name val="Times New Roman"/>
      <family val="1"/>
    </font>
    <font>
      <sz val="10"/>
      <color rgb="FFFF0000"/>
      <name val="Arial"/>
      <family val="2"/>
    </font>
    <font>
      <sz val="11"/>
      <color rgb="FF9C0006"/>
      <name val="Calibri"/>
      <family val="2"/>
      <scheme val="minor"/>
    </font>
    <font>
      <sz val="16"/>
      <name val="Arial"/>
      <family val="2"/>
    </font>
    <font>
      <u/>
      <sz val="14"/>
      <color indexed="12"/>
      <name val="Arial"/>
      <family val="2"/>
    </font>
    <font>
      <i/>
      <sz val="12"/>
      <name val="Arial"/>
      <family val="2"/>
    </font>
    <font>
      <sz val="12"/>
      <color indexed="9"/>
      <name val="Arial"/>
      <family val="2"/>
    </font>
    <font>
      <b/>
      <sz val="52"/>
      <color rgb="FF008000"/>
      <name val="Arial"/>
      <family val="2"/>
    </font>
    <font>
      <b/>
      <sz val="16"/>
      <name val="Arial"/>
      <family val="2"/>
    </font>
    <font>
      <sz val="14"/>
      <name val="Times New Roman"/>
      <family val="1"/>
    </font>
    <font>
      <b/>
      <i/>
      <sz val="14"/>
      <name val="Arial"/>
      <family val="2"/>
    </font>
    <font>
      <i/>
      <sz val="14"/>
      <name val="Arial"/>
      <family val="2"/>
    </font>
    <font>
      <i/>
      <sz val="10"/>
      <color rgb="FF008000"/>
      <name val="Arial"/>
      <family val="2"/>
    </font>
    <font>
      <b/>
      <sz val="48"/>
      <name val="Arial"/>
      <family val="2"/>
    </font>
    <font>
      <b/>
      <sz val="18"/>
      <name val="Arial"/>
      <family val="2"/>
    </font>
    <font>
      <sz val="11"/>
      <color indexed="9"/>
      <name val="Arial"/>
      <family val="2"/>
    </font>
    <font>
      <b/>
      <i/>
      <sz val="14"/>
      <color indexed="9"/>
      <name val="Arial"/>
      <family val="2"/>
    </font>
    <font>
      <b/>
      <sz val="16"/>
      <color indexed="9"/>
      <name val="Arial"/>
      <family val="2"/>
    </font>
    <font>
      <sz val="14"/>
      <color indexed="9"/>
      <name val="Arial"/>
      <family val="2"/>
    </font>
    <font>
      <b/>
      <i/>
      <sz val="18"/>
      <name val="Arial"/>
      <family val="2"/>
    </font>
    <font>
      <b/>
      <sz val="48"/>
      <color theme="1"/>
      <name val="Arial"/>
      <family val="2"/>
    </font>
    <font>
      <i/>
      <sz val="16"/>
      <name val="Times New Roman"/>
      <family val="1"/>
    </font>
    <font>
      <b/>
      <sz val="51"/>
      <color rgb="FF008000"/>
      <name val="Arial"/>
      <family val="2"/>
    </font>
    <font>
      <b/>
      <i/>
      <sz val="14.7"/>
      <name val="Arial"/>
      <family val="2"/>
    </font>
    <font>
      <b/>
      <i/>
      <sz val="16"/>
      <name val="Times New Roman"/>
      <family val="1"/>
    </font>
    <font>
      <b/>
      <i/>
      <sz val="14"/>
      <name val="Times New Roman"/>
      <family val="1"/>
    </font>
  </fonts>
  <fills count="25">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7"/>
        <bgColor indexed="64"/>
      </patternFill>
    </fill>
    <fill>
      <patternFill patternType="solid">
        <fgColor indexed="9"/>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mediumGray">
        <bgColor indexed="9"/>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CCCC"/>
        <bgColor indexed="64"/>
      </patternFill>
    </fill>
    <fill>
      <patternFill patternType="solid">
        <fgColor theme="0" tint="-0.14999847407452621"/>
        <bgColor indexed="64"/>
      </patternFill>
    </fill>
    <fill>
      <patternFill patternType="mediumGray"/>
    </fill>
    <fill>
      <patternFill patternType="solid">
        <fgColor theme="6" tint="0.79998168889431442"/>
        <bgColor indexed="64"/>
      </patternFill>
    </fill>
    <fill>
      <patternFill patternType="solid">
        <fgColor rgb="FFFFC7CE"/>
      </patternFill>
    </fill>
    <fill>
      <patternFill patternType="solid">
        <fgColor indexed="41"/>
        <bgColor indexed="64"/>
      </patternFill>
    </fill>
    <fill>
      <patternFill patternType="solid">
        <fgColor indexed="47"/>
        <bgColor indexed="64"/>
      </patternFill>
    </fill>
    <fill>
      <patternFill patternType="solid">
        <fgColor theme="4" tint="0.79998168889431442"/>
        <bgColor indexed="64"/>
      </patternFill>
    </fill>
    <fill>
      <patternFill patternType="solid">
        <fgColor theme="0"/>
        <bgColor indexed="64"/>
      </patternFill>
    </fill>
    <fill>
      <patternFill patternType="solid">
        <fgColor rgb="FFFFFF66"/>
        <bgColor indexed="64"/>
      </patternFill>
    </fill>
    <fill>
      <patternFill patternType="solid">
        <fgColor rgb="FFCCFFCC"/>
        <bgColor indexed="64"/>
      </patternFill>
    </fill>
    <fill>
      <patternFill patternType="solid">
        <fgColor rgb="FF008000"/>
        <bgColor indexed="64"/>
      </patternFill>
    </fill>
  </fills>
  <borders count="64">
    <border>
      <left/>
      <right/>
      <top/>
      <bottom/>
      <diagonal/>
    </border>
    <border>
      <left style="medium">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0" fontId="31" fillId="17" borderId="0" applyNumberFormat="0" applyBorder="0" applyAlignment="0" applyProtection="0"/>
  </cellStyleXfs>
  <cellXfs count="517">
    <xf numFmtId="0" fontId="0" fillId="0" borderId="0" xfId="0"/>
    <xf numFmtId="0" fontId="1" fillId="0" borderId="0" xfId="0" applyFont="1"/>
    <xf numFmtId="0" fontId="0" fillId="0" borderId="0" xfId="0" applyBorder="1"/>
    <xf numFmtId="0" fontId="0" fillId="0" borderId="0" xfId="0" applyAlignment="1">
      <alignment horizontal="center"/>
    </xf>
    <xf numFmtId="166" fontId="0" fillId="0" borderId="0" xfId="0" applyNumberFormat="1" applyBorder="1" applyAlignment="1">
      <alignment horizontal="center"/>
    </xf>
    <xf numFmtId="10" fontId="0" fillId="0" borderId="0" xfId="0" applyNumberFormat="1" applyBorder="1" applyAlignment="1">
      <alignment horizontal="center"/>
    </xf>
    <xf numFmtId="167" fontId="0" fillId="0" borderId="0" xfId="0" applyNumberFormat="1" applyBorder="1" applyAlignment="1">
      <alignment horizontal="center"/>
    </xf>
    <xf numFmtId="0" fontId="3" fillId="3" borderId="4" xfId="0" applyFont="1" applyFill="1" applyBorder="1" applyAlignment="1">
      <alignment horizontal="center" vertical="center"/>
    </xf>
    <xf numFmtId="0" fontId="3" fillId="3" borderId="4" xfId="0" applyFont="1" applyFill="1" applyBorder="1" applyAlignment="1">
      <alignment vertical="center"/>
    </xf>
    <xf numFmtId="0" fontId="0" fillId="0" borderId="0" xfId="0" applyAlignment="1">
      <alignment vertical="center"/>
    </xf>
    <xf numFmtId="0" fontId="4" fillId="4" borderId="0" xfId="0" applyFont="1" applyFill="1" applyBorder="1" applyAlignment="1">
      <alignment vertical="center"/>
    </xf>
    <xf numFmtId="0" fontId="7" fillId="4" borderId="7" xfId="0" applyFont="1" applyFill="1" applyBorder="1" applyAlignment="1">
      <alignment vertical="center"/>
    </xf>
    <xf numFmtId="0" fontId="4" fillId="4" borderId="8" xfId="0" applyFont="1" applyFill="1" applyBorder="1" applyAlignment="1">
      <alignment vertical="center"/>
    </xf>
    <xf numFmtId="0" fontId="7" fillId="4" borderId="10" xfId="0" applyFont="1" applyFill="1" applyBorder="1" applyAlignment="1">
      <alignment vertical="center"/>
    </xf>
    <xf numFmtId="0" fontId="12" fillId="3" borderId="0" xfId="0" applyFont="1" applyFill="1" applyBorder="1" applyAlignment="1">
      <alignment horizontal="center" vertical="center"/>
    </xf>
    <xf numFmtId="0" fontId="12" fillId="3" borderId="0" xfId="0" applyFont="1" applyFill="1" applyBorder="1" applyAlignment="1">
      <alignment vertical="center"/>
    </xf>
    <xf numFmtId="0" fontId="1" fillId="8" borderId="7" xfId="0" applyFont="1" applyFill="1" applyBorder="1" applyAlignment="1">
      <alignment vertical="center"/>
    </xf>
    <xf numFmtId="0" fontId="12" fillId="3" borderId="9" xfId="0" applyFont="1" applyFill="1" applyBorder="1" applyAlignment="1">
      <alignment horizontal="center" vertical="center"/>
    </xf>
    <xf numFmtId="0" fontId="12" fillId="3" borderId="9" xfId="0" applyFont="1" applyFill="1" applyBorder="1" applyAlignment="1">
      <alignment vertical="center"/>
    </xf>
    <xf numFmtId="0" fontId="1" fillId="8" borderId="10" xfId="0" applyFont="1" applyFill="1" applyBorder="1" applyAlignment="1">
      <alignment vertical="center"/>
    </xf>
    <xf numFmtId="0" fontId="13" fillId="0" borderId="0" xfId="0" applyFont="1" applyAlignment="1">
      <alignment horizontal="center"/>
    </xf>
    <xf numFmtId="0" fontId="14" fillId="3" borderId="0" xfId="0" applyFont="1" applyFill="1" applyBorder="1" applyAlignment="1">
      <alignment vertical="center"/>
    </xf>
    <xf numFmtId="0" fontId="0" fillId="8" borderId="3" xfId="0" applyFill="1" applyBorder="1" applyAlignment="1">
      <alignment vertical="center"/>
    </xf>
    <xf numFmtId="0" fontId="0" fillId="8" borderId="6" xfId="0" applyFill="1" applyBorder="1" applyAlignment="1">
      <alignment vertical="center"/>
    </xf>
    <xf numFmtId="0" fontId="0" fillId="8" borderId="8" xfId="0" applyFill="1" applyBorder="1" applyAlignment="1">
      <alignment vertical="center"/>
    </xf>
    <xf numFmtId="0" fontId="14" fillId="3" borderId="9" xfId="0" applyFont="1" applyFill="1" applyBorder="1" applyAlignment="1">
      <alignment vertical="center"/>
    </xf>
    <xf numFmtId="0" fontId="15" fillId="4" borderId="3" xfId="0" applyFont="1" applyFill="1" applyBorder="1" applyAlignment="1">
      <alignment vertical="center"/>
    </xf>
    <xf numFmtId="0" fontId="15" fillId="4" borderId="6" xfId="0" applyFont="1" applyFill="1" applyBorder="1" applyAlignment="1">
      <alignment vertical="center"/>
    </xf>
    <xf numFmtId="0" fontId="15" fillId="4" borderId="8" xfId="0" applyFont="1" applyFill="1" applyBorder="1" applyAlignment="1">
      <alignment vertical="center"/>
    </xf>
    <xf numFmtId="0" fontId="4" fillId="0" borderId="0" xfId="0" applyFont="1" applyFill="1" applyBorder="1" applyAlignment="1">
      <alignment vertical="center"/>
    </xf>
    <xf numFmtId="0" fontId="7" fillId="0" borderId="0" xfId="0" applyFont="1" applyFill="1" applyBorder="1" applyAlignment="1">
      <alignment vertical="center"/>
    </xf>
    <xf numFmtId="0" fontId="0" fillId="0" borderId="0" xfId="0" applyFill="1" applyBorder="1" applyAlignment="1">
      <alignment vertical="center"/>
    </xf>
    <xf numFmtId="0" fontId="16" fillId="0" borderId="0" xfId="0" applyFont="1"/>
    <xf numFmtId="0" fontId="18" fillId="3" borderId="4" xfId="0" applyFont="1" applyFill="1" applyBorder="1" applyAlignment="1">
      <alignment vertical="center"/>
    </xf>
    <xf numFmtId="0" fontId="19" fillId="0" borderId="0" xfId="0" applyFont="1" applyAlignment="1">
      <alignment horizontal="center"/>
    </xf>
    <xf numFmtId="0" fontId="19" fillId="0" borderId="0" xfId="0" applyFont="1"/>
    <xf numFmtId="0" fontId="19" fillId="7" borderId="0" xfId="0" applyFont="1" applyFill="1"/>
    <xf numFmtId="0" fontId="0" fillId="0" borderId="0" xfId="0" applyFill="1"/>
    <xf numFmtId="0" fontId="6" fillId="0" borderId="0" xfId="0" applyFont="1" applyFill="1" applyBorder="1"/>
    <xf numFmtId="0" fontId="0" fillId="0" borderId="0" xfId="0" applyFill="1" applyBorder="1" applyAlignment="1">
      <alignment horizontal="center"/>
    </xf>
    <xf numFmtId="0" fontId="0" fillId="0" borderId="0" xfId="0" applyFill="1" applyBorder="1"/>
    <xf numFmtId="0" fontId="20" fillId="0" borderId="0" xfId="0" applyFont="1" applyFill="1" applyBorder="1"/>
    <xf numFmtId="0" fontId="21" fillId="0" borderId="0" xfId="0" applyFont="1" applyFill="1" applyBorder="1"/>
    <xf numFmtId="0" fontId="4" fillId="4" borderId="6" xfId="0" applyFont="1" applyFill="1" applyBorder="1"/>
    <xf numFmtId="0" fontId="4" fillId="4" borderId="0" xfId="0" applyFont="1" applyFill="1" applyBorder="1"/>
    <xf numFmtId="0" fontId="4" fillId="4" borderId="9" xfId="0" applyFont="1" applyFill="1" applyBorder="1"/>
    <xf numFmtId="0" fontId="17" fillId="0" borderId="0" xfId="0" applyFont="1" applyFill="1" applyBorder="1"/>
    <xf numFmtId="0" fontId="9" fillId="0" borderId="0" xfId="0" applyFont="1" applyFill="1" applyBorder="1" applyAlignment="1">
      <alignment horizontal="center" vertical="center"/>
    </xf>
    <xf numFmtId="0" fontId="18" fillId="0" borderId="0" xfId="1" applyFont="1" applyFill="1" applyBorder="1" applyAlignment="1" applyProtection="1"/>
    <xf numFmtId="0" fontId="10"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166" fontId="5" fillId="0" borderId="0" xfId="0" applyNumberFormat="1" applyFont="1" applyFill="1" applyBorder="1" applyAlignment="1" applyProtection="1">
      <alignment horizontal="center" vertical="center"/>
      <protection locked="0"/>
    </xf>
    <xf numFmtId="10" fontId="5" fillId="0" borderId="0" xfId="0" applyNumberFormat="1" applyFont="1" applyFill="1" applyBorder="1" applyAlignment="1" applyProtection="1">
      <alignment horizontal="center" vertical="center"/>
      <protection locked="0"/>
    </xf>
    <xf numFmtId="167" fontId="5" fillId="0" borderId="0" xfId="0" applyNumberFormat="1" applyFont="1" applyFill="1" applyBorder="1" applyAlignment="1" applyProtection="1">
      <alignment horizontal="center" vertical="center"/>
      <protection locked="0"/>
    </xf>
    <xf numFmtId="0" fontId="10" fillId="0" borderId="0" xfId="0" applyFont="1" applyFill="1" applyBorder="1" applyAlignment="1">
      <alignment horizontal="center" vertical="center"/>
    </xf>
    <xf numFmtId="0" fontId="15" fillId="0" borderId="0" xfId="0" applyFont="1" applyFill="1" applyBorder="1" applyAlignment="1">
      <alignment vertical="center"/>
    </xf>
    <xf numFmtId="0" fontId="2" fillId="0" borderId="0" xfId="1" applyAlignment="1" applyProtection="1">
      <alignment vertical="center"/>
    </xf>
    <xf numFmtId="0" fontId="22" fillId="0" borderId="0" xfId="1" applyFont="1" applyFill="1" applyBorder="1" applyAlignment="1" applyProtection="1">
      <alignment vertical="center"/>
    </xf>
    <xf numFmtId="0" fontId="23" fillId="0" borderId="0" xfId="0" applyFont="1" applyFill="1" applyBorder="1" applyAlignment="1">
      <alignment vertical="center"/>
    </xf>
    <xf numFmtId="0" fontId="24" fillId="0" borderId="0" xfId="0" applyFont="1"/>
    <xf numFmtId="0" fontId="25" fillId="3" borderId="4" xfId="1" applyFont="1" applyFill="1" applyBorder="1" applyAlignment="1" applyProtection="1">
      <alignment vertical="center"/>
    </xf>
    <xf numFmtId="0" fontId="25" fillId="8" borderId="5" xfId="1" applyFont="1" applyFill="1" applyBorder="1" applyAlignment="1" applyProtection="1">
      <alignment vertical="center"/>
    </xf>
    <xf numFmtId="0" fontId="26" fillId="0" borderId="0" xfId="0" applyFont="1" applyAlignment="1">
      <alignment vertical="center"/>
    </xf>
    <xf numFmtId="0" fontId="4" fillId="4" borderId="5" xfId="0" applyFont="1" applyFill="1" applyBorder="1" applyAlignment="1">
      <alignment vertical="center"/>
    </xf>
    <xf numFmtId="0" fontId="27" fillId="0" borderId="0" xfId="0" applyFont="1"/>
    <xf numFmtId="0" fontId="4" fillId="4" borderId="6" xfId="0" applyFont="1" applyFill="1" applyBorder="1" applyAlignment="1">
      <alignment horizontal="center"/>
    </xf>
    <xf numFmtId="0" fontId="7" fillId="4" borderId="7" xfId="0" applyFont="1" applyFill="1" applyBorder="1"/>
    <xf numFmtId="0" fontId="7" fillId="4" borderId="10" xfId="0" applyFont="1" applyFill="1" applyBorder="1"/>
    <xf numFmtId="0" fontId="4" fillId="4" borderId="26" xfId="0" applyFont="1" applyFill="1" applyBorder="1" applyAlignment="1">
      <alignment horizontal="left"/>
    </xf>
    <xf numFmtId="0" fontId="4" fillId="4" borderId="37" xfId="0" applyFont="1" applyFill="1" applyBorder="1"/>
    <xf numFmtId="0" fontId="7" fillId="4" borderId="27" xfId="0" applyFont="1" applyFill="1" applyBorder="1"/>
    <xf numFmtId="0" fontId="29" fillId="0" borderId="0" xfId="0" applyFont="1"/>
    <xf numFmtId="0" fontId="19" fillId="0" borderId="0" xfId="0" applyFont="1" applyFill="1"/>
    <xf numFmtId="2" fontId="19" fillId="0" borderId="37" xfId="0" applyNumberFormat="1" applyFont="1" applyBorder="1" applyAlignment="1">
      <alignment horizontal="center"/>
    </xf>
    <xf numFmtId="165" fontId="19" fillId="0" borderId="37" xfId="0" applyNumberFormat="1" applyFont="1" applyBorder="1" applyAlignment="1">
      <alignment horizontal="center"/>
    </xf>
    <xf numFmtId="0" fontId="19" fillId="0" borderId="37" xfId="0" applyFont="1" applyBorder="1" applyAlignment="1">
      <alignment horizontal="center"/>
    </xf>
    <xf numFmtId="2" fontId="0" fillId="0" borderId="37" xfId="0" applyNumberFormat="1" applyBorder="1" applyAlignment="1">
      <alignment horizontal="center"/>
    </xf>
    <xf numFmtId="165" fontId="0" fillId="0" borderId="37" xfId="0" applyNumberFormat="1" applyBorder="1" applyAlignment="1">
      <alignment horizontal="center"/>
    </xf>
    <xf numFmtId="0" fontId="0" fillId="0" borderId="37" xfId="0" applyBorder="1" applyAlignment="1">
      <alignment horizontal="center"/>
    </xf>
    <xf numFmtId="0" fontId="0" fillId="0" borderId="27" xfId="0" applyBorder="1"/>
    <xf numFmtId="164" fontId="32" fillId="0" borderId="0" xfId="0" applyNumberFormat="1" applyFont="1"/>
    <xf numFmtId="171" fontId="32" fillId="0" borderId="0" xfId="0" applyNumberFormat="1" applyFont="1"/>
    <xf numFmtId="164" fontId="33" fillId="0" borderId="0" xfId="1" applyNumberFormat="1" applyFont="1" applyAlignment="1" applyProtection="1"/>
    <xf numFmtId="0" fontId="16" fillId="0" borderId="0" xfId="0" applyFont="1" applyFill="1" applyBorder="1" applyAlignment="1">
      <alignment vertical="center"/>
    </xf>
    <xf numFmtId="1" fontId="19" fillId="0" borderId="0" xfId="0" applyNumberFormat="1" applyFont="1" applyFill="1" applyBorder="1" applyAlignment="1">
      <alignment horizontal="center" vertical="center"/>
    </xf>
    <xf numFmtId="2" fontId="19"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71" fontId="16" fillId="0" borderId="0" xfId="0" applyNumberFormat="1" applyFont="1" applyFill="1" applyBorder="1" applyAlignment="1">
      <alignment horizontal="center" vertical="center"/>
    </xf>
    <xf numFmtId="165" fontId="16" fillId="0" borderId="0" xfId="0" applyNumberFormat="1" applyFont="1" applyFill="1" applyBorder="1" applyAlignment="1">
      <alignment horizontal="center" vertical="center"/>
    </xf>
    <xf numFmtId="0" fontId="31" fillId="0" borderId="0" xfId="2" applyFill="1"/>
    <xf numFmtId="0" fontId="5" fillId="0" borderId="37" xfId="0" applyFont="1" applyBorder="1" applyAlignment="1">
      <alignment vertical="center"/>
    </xf>
    <xf numFmtId="2" fontId="19" fillId="21" borderId="0" xfId="0" applyNumberFormat="1" applyFont="1" applyFill="1" applyBorder="1" applyAlignment="1">
      <alignment horizontal="center" vertical="center"/>
    </xf>
    <xf numFmtId="1" fontId="19" fillId="21" borderId="0" xfId="0" applyNumberFormat="1" applyFont="1" applyFill="1" applyBorder="1" applyAlignment="1">
      <alignment horizontal="center" vertical="center"/>
    </xf>
    <xf numFmtId="1" fontId="19" fillId="5" borderId="37" xfId="0" applyNumberFormat="1" applyFont="1" applyFill="1" applyBorder="1" applyAlignment="1">
      <alignment horizontal="center" vertical="center"/>
    </xf>
    <xf numFmtId="2" fontId="19" fillId="5" borderId="37" xfId="0" applyNumberFormat="1" applyFont="1" applyFill="1" applyBorder="1" applyAlignment="1">
      <alignment horizontal="center" vertical="center"/>
    </xf>
    <xf numFmtId="2" fontId="19" fillId="21" borderId="37" xfId="0" applyNumberFormat="1" applyFont="1" applyFill="1" applyBorder="1" applyAlignment="1">
      <alignment horizontal="center" vertical="center"/>
    </xf>
    <xf numFmtId="2" fontId="16" fillId="21" borderId="37" xfId="0" applyNumberFormat="1" applyFont="1" applyFill="1" applyBorder="1" applyAlignment="1">
      <alignment horizontal="center" vertical="center"/>
    </xf>
    <xf numFmtId="171" fontId="16" fillId="21" borderId="37" xfId="0" applyNumberFormat="1" applyFont="1" applyFill="1" applyBorder="1" applyAlignment="1">
      <alignment horizontal="center" vertical="center"/>
    </xf>
    <xf numFmtId="164" fontId="16" fillId="21" borderId="37" xfId="0" applyNumberFormat="1" applyFont="1" applyFill="1" applyBorder="1" applyAlignment="1">
      <alignment horizontal="center" vertical="center"/>
    </xf>
    <xf numFmtId="0" fontId="16" fillId="21" borderId="0" xfId="0" applyFont="1" applyFill="1" applyBorder="1" applyAlignment="1">
      <alignment vertical="center"/>
    </xf>
    <xf numFmtId="0" fontId="35" fillId="4" borderId="6" xfId="0" applyFont="1" applyFill="1" applyBorder="1" applyAlignment="1">
      <alignment vertical="center"/>
    </xf>
    <xf numFmtId="0" fontId="35" fillId="4" borderId="8" xfId="0" applyFont="1" applyFill="1" applyBorder="1" applyAlignment="1">
      <alignment vertical="center"/>
    </xf>
    <xf numFmtId="0" fontId="35" fillId="21" borderId="0" xfId="0" applyFont="1" applyFill="1" applyBorder="1" applyAlignment="1">
      <alignment vertical="center"/>
    </xf>
    <xf numFmtId="0" fontId="7" fillId="21" borderId="0" xfId="0" applyFont="1" applyFill="1" applyBorder="1" applyAlignment="1">
      <alignment vertical="center"/>
    </xf>
    <xf numFmtId="0" fontId="0" fillId="0" borderId="27" xfId="0" applyBorder="1" applyAlignment="1">
      <alignment horizontal="center"/>
    </xf>
    <xf numFmtId="0" fontId="4" fillId="21" borderId="0" xfId="0" applyFont="1" applyFill="1" applyBorder="1" applyAlignment="1">
      <alignment vertical="center"/>
    </xf>
    <xf numFmtId="0" fontId="0" fillId="0" borderId="37" xfId="0" applyBorder="1"/>
    <xf numFmtId="0" fontId="4" fillId="4" borderId="6" xfId="0" applyFont="1" applyFill="1" applyBorder="1" applyAlignment="1">
      <alignment vertical="center"/>
    </xf>
    <xf numFmtId="0" fontId="4" fillId="4" borderId="26" xfId="0" applyFont="1" applyFill="1" applyBorder="1" applyAlignment="1">
      <alignment vertical="center"/>
    </xf>
    <xf numFmtId="0" fontId="4" fillId="4" borderId="37" xfId="0" applyFont="1" applyFill="1" applyBorder="1" applyAlignment="1">
      <alignment vertical="center"/>
    </xf>
    <xf numFmtId="0" fontId="7" fillId="4" borderId="27" xfId="0" applyFont="1" applyFill="1" applyBorder="1" applyAlignment="1">
      <alignment vertical="center"/>
    </xf>
    <xf numFmtId="0" fontId="37" fillId="0" borderId="26" xfId="0" applyFont="1" applyBorder="1" applyAlignment="1">
      <alignment vertical="center"/>
    </xf>
    <xf numFmtId="0" fontId="0" fillId="22" borderId="37" xfId="0" applyFill="1" applyBorder="1" applyAlignment="1">
      <alignment horizontal="center"/>
    </xf>
    <xf numFmtId="0" fontId="0" fillId="22" borderId="27" xfId="0" applyFill="1" applyBorder="1" applyAlignment="1">
      <alignment horizontal="center"/>
    </xf>
    <xf numFmtId="0" fontId="28" fillId="22" borderId="3" xfId="0" applyFont="1" applyFill="1" applyBorder="1" applyAlignment="1">
      <alignment vertical="center"/>
    </xf>
    <xf numFmtId="0" fontId="28" fillId="22" borderId="4" xfId="0" applyFont="1" applyFill="1" applyBorder="1" applyAlignment="1">
      <alignment horizontal="center"/>
    </xf>
    <xf numFmtId="0" fontId="28" fillId="22" borderId="4" xfId="0" applyFont="1" applyFill="1" applyBorder="1" applyAlignment="1">
      <alignment vertical="center"/>
    </xf>
    <xf numFmtId="0" fontId="28" fillId="22" borderId="5" xfId="0" applyFont="1" applyFill="1" applyBorder="1" applyAlignment="1">
      <alignment horizontal="center"/>
    </xf>
    <xf numFmtId="0" fontId="28" fillId="22" borderId="6" xfId="0" applyFont="1" applyFill="1" applyBorder="1" applyAlignment="1">
      <alignment vertical="center"/>
    </xf>
    <xf numFmtId="0" fontId="28" fillId="22" borderId="0" xfId="0" applyFont="1" applyFill="1" applyBorder="1" applyAlignment="1">
      <alignment horizontal="center"/>
    </xf>
    <xf numFmtId="0" fontId="28" fillId="22" borderId="0" xfId="0" applyFont="1" applyFill="1" applyBorder="1" applyAlignment="1">
      <alignment vertical="center"/>
    </xf>
    <xf numFmtId="0" fontId="28" fillId="22" borderId="7" xfId="0" applyFont="1" applyFill="1" applyBorder="1" applyAlignment="1">
      <alignment horizontal="center"/>
    </xf>
    <xf numFmtId="0" fontId="16" fillId="22" borderId="0" xfId="0" applyFont="1" applyFill="1" applyBorder="1" applyAlignment="1">
      <alignment horizontal="center"/>
    </xf>
    <xf numFmtId="0" fontId="16" fillId="22" borderId="7" xfId="0" applyFont="1" applyFill="1" applyBorder="1" applyAlignment="1">
      <alignment horizontal="center"/>
    </xf>
    <xf numFmtId="0" fontId="28" fillId="22" borderId="8" xfId="0" applyFont="1" applyFill="1" applyBorder="1" applyAlignment="1">
      <alignment vertical="center"/>
    </xf>
    <xf numFmtId="0" fontId="28" fillId="22" borderId="9" xfId="0" applyFont="1" applyFill="1" applyBorder="1" applyAlignment="1">
      <alignment vertical="center"/>
    </xf>
    <xf numFmtId="0" fontId="28" fillId="22" borderId="9" xfId="0" applyFont="1" applyFill="1" applyBorder="1" applyAlignment="1">
      <alignment horizontal="center"/>
    </xf>
    <xf numFmtId="0" fontId="28" fillId="22" borderId="10" xfId="0" applyFont="1" applyFill="1" applyBorder="1" applyAlignment="1">
      <alignment horizontal="center"/>
    </xf>
    <xf numFmtId="0" fontId="19" fillId="0" borderId="27" xfId="0" applyFont="1" applyBorder="1" applyAlignment="1">
      <alignment horizontal="center"/>
    </xf>
    <xf numFmtId="164" fontId="16" fillId="21" borderId="27" xfId="0" applyNumberFormat="1" applyFont="1" applyFill="1" applyBorder="1" applyAlignment="1">
      <alignment horizontal="center" vertical="center"/>
    </xf>
    <xf numFmtId="0" fontId="38" fillId="0" borderId="0" xfId="0" applyFont="1"/>
    <xf numFmtId="0" fontId="7" fillId="4" borderId="9" xfId="0" applyFont="1" applyFill="1" applyBorder="1" applyAlignment="1">
      <alignment vertical="center"/>
    </xf>
    <xf numFmtId="0" fontId="13" fillId="0" borderId="0" xfId="0" applyFont="1" applyFill="1" applyBorder="1"/>
    <xf numFmtId="0" fontId="39" fillId="0" borderId="0" xfId="0" applyFont="1" applyBorder="1"/>
    <xf numFmtId="0" fontId="34" fillId="0" borderId="0" xfId="0" applyFont="1" applyFill="1"/>
    <xf numFmtId="0" fontId="13" fillId="0" borderId="0" xfId="0" applyFont="1"/>
    <xf numFmtId="0" fontId="13" fillId="21" borderId="0" xfId="0" applyFont="1" applyFill="1" applyAlignment="1">
      <alignment horizontal="center"/>
    </xf>
    <xf numFmtId="0" fontId="37" fillId="0" borderId="0" xfId="0" applyFont="1" applyBorder="1" applyAlignment="1">
      <alignment vertical="center"/>
    </xf>
    <xf numFmtId="0" fontId="36" fillId="8" borderId="44" xfId="0" applyFont="1" applyFill="1" applyBorder="1" applyAlignment="1">
      <alignment vertical="center"/>
    </xf>
    <xf numFmtId="0" fontId="20" fillId="8" borderId="50" xfId="0" applyFont="1" applyFill="1" applyBorder="1" applyAlignment="1">
      <alignment horizontal="center" vertical="center"/>
    </xf>
    <xf numFmtId="0" fontId="20" fillId="8" borderId="50" xfId="0" applyFont="1" applyFill="1" applyBorder="1" applyAlignment="1">
      <alignment vertical="center"/>
    </xf>
    <xf numFmtId="0" fontId="30" fillId="8" borderId="12" xfId="0" applyFont="1" applyFill="1" applyBorder="1" applyAlignment="1">
      <alignment vertical="center"/>
    </xf>
    <xf numFmtId="0" fontId="0" fillId="0" borderId="0" xfId="0" applyFill="1" applyAlignment="1">
      <alignment vertical="center"/>
    </xf>
    <xf numFmtId="0" fontId="26" fillId="0" borderId="0" xfId="0" applyFont="1" applyFill="1" applyBorder="1"/>
    <xf numFmtId="0" fontId="9" fillId="7" borderId="3" xfId="0" applyFont="1" applyFill="1" applyBorder="1" applyAlignment="1">
      <alignment vertical="center"/>
    </xf>
    <xf numFmtId="0" fontId="9" fillId="7" borderId="4" xfId="0" applyFont="1" applyFill="1" applyBorder="1" applyAlignment="1">
      <alignment horizontal="center" vertical="center"/>
    </xf>
    <xf numFmtId="0" fontId="9" fillId="7" borderId="5" xfId="0" applyFont="1" applyFill="1" applyBorder="1" applyAlignment="1">
      <alignment horizontal="center" vertical="center"/>
    </xf>
    <xf numFmtId="0" fontId="5" fillId="3" borderId="3" xfId="0" applyFont="1" applyFill="1" applyBorder="1" applyAlignment="1">
      <alignment vertical="center"/>
    </xf>
    <xf numFmtId="0" fontId="10" fillId="0" borderId="11" xfId="0" applyFont="1" applyBorder="1" applyAlignment="1">
      <alignment horizontal="center"/>
    </xf>
    <xf numFmtId="1" fontId="10" fillId="5" borderId="11" xfId="0" applyNumberFormat="1" applyFont="1" applyFill="1" applyBorder="1" applyAlignment="1">
      <alignment horizontal="center" vertical="center"/>
    </xf>
    <xf numFmtId="2" fontId="10" fillId="5" borderId="11" xfId="0" applyNumberFormat="1" applyFont="1" applyFill="1" applyBorder="1" applyAlignment="1">
      <alignment horizontal="center" vertical="center"/>
    </xf>
    <xf numFmtId="2" fontId="5" fillId="9" borderId="11" xfId="0" applyNumberFormat="1" applyFont="1" applyFill="1" applyBorder="1" applyAlignment="1">
      <alignment horizontal="center" vertical="center"/>
    </xf>
    <xf numFmtId="171" fontId="5" fillId="9" borderId="11" xfId="0" applyNumberFormat="1" applyFont="1" applyFill="1" applyBorder="1" applyAlignment="1">
      <alignment horizontal="center" vertical="center"/>
    </xf>
    <xf numFmtId="0" fontId="5" fillId="3" borderId="6" xfId="0" applyFont="1" applyFill="1" applyBorder="1" applyAlignment="1">
      <alignment vertical="center"/>
    </xf>
    <xf numFmtId="0" fontId="10" fillId="0" borderId="21" xfId="0" applyFont="1" applyBorder="1" applyAlignment="1">
      <alignment horizontal="center"/>
    </xf>
    <xf numFmtId="2" fontId="10" fillId="5" borderId="21" xfId="0" applyNumberFormat="1" applyFont="1" applyFill="1" applyBorder="1" applyAlignment="1">
      <alignment horizontal="center" vertical="center"/>
    </xf>
    <xf numFmtId="2" fontId="5" fillId="9" borderId="21" xfId="0" applyNumberFormat="1" applyFont="1" applyFill="1" applyBorder="1" applyAlignment="1">
      <alignment horizontal="center" vertical="center"/>
    </xf>
    <xf numFmtId="171" fontId="5" fillId="9" borderId="21" xfId="0" applyNumberFormat="1" applyFont="1" applyFill="1" applyBorder="1" applyAlignment="1">
      <alignment horizontal="center" vertical="center"/>
    </xf>
    <xf numFmtId="0" fontId="5" fillId="3" borderId="53" xfId="0" applyFont="1" applyFill="1" applyBorder="1" applyAlignment="1">
      <alignment vertical="center"/>
    </xf>
    <xf numFmtId="0" fontId="5" fillId="3" borderId="1" xfId="0" applyFont="1" applyFill="1" applyBorder="1" applyAlignment="1">
      <alignment vertical="center"/>
    </xf>
    <xf numFmtId="0" fontId="10" fillId="0" borderId="44" xfId="0" applyFont="1" applyBorder="1" applyAlignment="1">
      <alignment horizontal="center"/>
    </xf>
    <xf numFmtId="0" fontId="5" fillId="3" borderId="60" xfId="0" applyFont="1" applyFill="1" applyBorder="1" applyAlignment="1">
      <alignment vertical="center"/>
    </xf>
    <xf numFmtId="0" fontId="10" fillId="0" borderId="23" xfId="0" applyFont="1" applyBorder="1" applyAlignment="1">
      <alignment horizontal="center"/>
    </xf>
    <xf numFmtId="2" fontId="10" fillId="5" borderId="19" xfId="0" applyNumberFormat="1" applyFont="1" applyFill="1" applyBorder="1" applyAlignment="1">
      <alignment horizontal="center" vertical="center"/>
    </xf>
    <xf numFmtId="2" fontId="5" fillId="9" borderId="19" xfId="0" applyNumberFormat="1" applyFont="1" applyFill="1" applyBorder="1" applyAlignment="1">
      <alignment horizontal="center" vertical="center"/>
    </xf>
    <xf numFmtId="171" fontId="5" fillId="9" borderId="19" xfId="0" applyNumberFormat="1" applyFont="1" applyFill="1" applyBorder="1" applyAlignment="1">
      <alignment horizontal="center" vertical="center"/>
    </xf>
    <xf numFmtId="0" fontId="37" fillId="3" borderId="6" xfId="0" applyFont="1" applyFill="1" applyBorder="1" applyAlignment="1">
      <alignment vertical="center"/>
    </xf>
    <xf numFmtId="0" fontId="37" fillId="3" borderId="1" xfId="0" applyFont="1" applyFill="1" applyBorder="1" applyAlignment="1">
      <alignment vertical="center"/>
    </xf>
    <xf numFmtId="0" fontId="43" fillId="0" borderId="26" xfId="0" applyFont="1" applyBorder="1" applyAlignment="1">
      <alignment vertical="center"/>
    </xf>
    <xf numFmtId="1" fontId="10" fillId="5" borderId="19" xfId="0" applyNumberFormat="1" applyFont="1" applyFill="1" applyBorder="1" applyAlignment="1">
      <alignment horizontal="center" vertical="center"/>
    </xf>
    <xf numFmtId="0" fontId="9" fillId="7" borderId="8" xfId="0" applyFont="1" applyFill="1" applyBorder="1" applyAlignment="1">
      <alignment vertical="center"/>
    </xf>
    <xf numFmtId="0" fontId="9" fillId="7" borderId="0"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26" xfId="0" applyFont="1" applyFill="1" applyBorder="1" applyAlignment="1">
      <alignment vertical="center"/>
    </xf>
    <xf numFmtId="0" fontId="5" fillId="3" borderId="55" xfId="0" applyFont="1" applyFill="1" applyBorder="1" applyAlignment="1">
      <alignment vertical="center"/>
    </xf>
    <xf numFmtId="0" fontId="10" fillId="0" borderId="12" xfId="0" applyFont="1" applyBorder="1" applyAlignment="1">
      <alignment horizontal="center"/>
    </xf>
    <xf numFmtId="0" fontId="5" fillId="3" borderId="56" xfId="0" applyFont="1" applyFill="1" applyBorder="1" applyAlignment="1">
      <alignment vertical="center"/>
    </xf>
    <xf numFmtId="0" fontId="5" fillId="3" borderId="57" xfId="0" applyFont="1" applyFill="1" applyBorder="1" applyAlignment="1">
      <alignment vertical="center"/>
    </xf>
    <xf numFmtId="0" fontId="10" fillId="0" borderId="59" xfId="0" applyFont="1" applyBorder="1" applyAlignment="1">
      <alignment horizontal="center"/>
    </xf>
    <xf numFmtId="0" fontId="37" fillId="3" borderId="56" xfId="0" applyFont="1" applyFill="1" applyBorder="1" applyAlignment="1">
      <alignment vertical="center"/>
    </xf>
    <xf numFmtId="0" fontId="11" fillId="4" borderId="26" xfId="0" applyFont="1" applyFill="1" applyBorder="1" applyAlignment="1">
      <alignment vertical="center"/>
    </xf>
    <xf numFmtId="0" fontId="11" fillId="4" borderId="37" xfId="0" applyFont="1" applyFill="1" applyBorder="1" applyAlignment="1">
      <alignment vertical="center"/>
    </xf>
    <xf numFmtId="0" fontId="11" fillId="4" borderId="6" xfId="0" applyFont="1" applyFill="1" applyBorder="1" applyAlignment="1">
      <alignment vertical="center"/>
    </xf>
    <xf numFmtId="0" fontId="11" fillId="4" borderId="0" xfId="0" applyFont="1" applyFill="1" applyBorder="1" applyAlignment="1">
      <alignment vertical="center"/>
    </xf>
    <xf numFmtId="0" fontId="11" fillId="4" borderId="8" xfId="0" applyFont="1" applyFill="1" applyBorder="1" applyAlignment="1">
      <alignment vertical="center"/>
    </xf>
    <xf numFmtId="0" fontId="44" fillId="4" borderId="9" xfId="0" applyFont="1" applyFill="1" applyBorder="1" applyAlignment="1">
      <alignment vertical="center"/>
    </xf>
    <xf numFmtId="0" fontId="9" fillId="7" borderId="6" xfId="0" applyFont="1" applyFill="1" applyBorder="1" applyAlignment="1">
      <alignment vertical="center"/>
    </xf>
    <xf numFmtId="0" fontId="5" fillId="3" borderId="8" xfId="0" applyFont="1" applyFill="1" applyBorder="1" applyAlignment="1">
      <alignment vertical="center"/>
    </xf>
    <xf numFmtId="0" fontId="10" fillId="0" borderId="19" xfId="0" applyFont="1" applyBorder="1" applyAlignment="1">
      <alignment horizontal="center"/>
    </xf>
    <xf numFmtId="0" fontId="10" fillId="0" borderId="0" xfId="0" applyFont="1" applyBorder="1" applyAlignment="1">
      <alignment horizontal="center"/>
    </xf>
    <xf numFmtId="0" fontId="5" fillId="21" borderId="0" xfId="0" applyFont="1" applyFill="1" applyBorder="1" applyAlignment="1">
      <alignment vertical="center"/>
    </xf>
    <xf numFmtId="0" fontId="10" fillId="21" borderId="0" xfId="0" applyFont="1" applyFill="1" applyBorder="1" applyAlignment="1">
      <alignment horizontal="center"/>
    </xf>
    <xf numFmtId="1" fontId="10" fillId="21" borderId="0" xfId="0" applyNumberFormat="1" applyFont="1" applyFill="1" applyBorder="1" applyAlignment="1">
      <alignment horizontal="center" vertical="center"/>
    </xf>
    <xf numFmtId="2" fontId="10" fillId="21" borderId="0" xfId="0" applyNumberFormat="1" applyFont="1" applyFill="1" applyBorder="1" applyAlignment="1">
      <alignment horizontal="center" vertical="center"/>
    </xf>
    <xf numFmtId="2" fontId="5" fillId="21" borderId="0" xfId="0" applyNumberFormat="1" applyFont="1" applyFill="1" applyBorder="1" applyAlignment="1">
      <alignment horizontal="center" vertical="center"/>
    </xf>
    <xf numFmtId="171" fontId="5" fillId="21" borderId="0" xfId="0" applyNumberFormat="1" applyFont="1" applyFill="1" applyBorder="1" applyAlignment="1">
      <alignment horizontal="center" vertical="center"/>
    </xf>
    <xf numFmtId="164" fontId="5" fillId="21" borderId="0" xfId="0" applyNumberFormat="1" applyFont="1" applyFill="1" applyBorder="1" applyAlignment="1">
      <alignment horizontal="center" vertical="center"/>
    </xf>
    <xf numFmtId="0" fontId="10" fillId="0" borderId="14" xfId="0" applyFont="1" applyBorder="1" applyAlignment="1">
      <alignment horizontal="center"/>
    </xf>
    <xf numFmtId="1" fontId="10" fillId="5" borderId="14" xfId="0" applyNumberFormat="1" applyFont="1" applyFill="1" applyBorder="1" applyAlignment="1">
      <alignment horizontal="center" vertical="center"/>
    </xf>
    <xf numFmtId="2" fontId="10" fillId="5" borderId="14" xfId="0" applyNumberFormat="1" applyFont="1" applyFill="1" applyBorder="1" applyAlignment="1">
      <alignment horizontal="center" vertical="center"/>
    </xf>
    <xf numFmtId="2" fontId="5" fillId="9" borderId="14" xfId="0" applyNumberFormat="1" applyFont="1" applyFill="1" applyBorder="1" applyAlignment="1">
      <alignment horizontal="center" vertical="center"/>
    </xf>
    <xf numFmtId="171" fontId="5" fillId="9" borderId="14" xfId="0" applyNumberFormat="1" applyFont="1" applyFill="1" applyBorder="1" applyAlignment="1">
      <alignment horizontal="center" vertical="center"/>
    </xf>
    <xf numFmtId="0" fontId="32" fillId="3" borderId="6" xfId="0" applyFont="1" applyFill="1" applyBorder="1" applyAlignment="1">
      <alignment vertical="center"/>
    </xf>
    <xf numFmtId="0" fontId="10" fillId="0" borderId="0" xfId="0" applyFont="1"/>
    <xf numFmtId="0" fontId="9" fillId="7" borderId="56" xfId="0" applyFont="1" applyFill="1" applyBorder="1" applyAlignment="1">
      <alignment horizontal="center" vertical="center"/>
    </xf>
    <xf numFmtId="2" fontId="10" fillId="0" borderId="11" xfId="0" applyNumberFormat="1" applyFont="1" applyFill="1" applyBorder="1" applyAlignment="1">
      <alignment horizontal="center" vertical="center"/>
    </xf>
    <xf numFmtId="2" fontId="10" fillId="0" borderId="21" xfId="0" applyNumberFormat="1" applyFont="1" applyFill="1" applyBorder="1" applyAlignment="1">
      <alignment horizontal="center" vertical="center"/>
    </xf>
    <xf numFmtId="0" fontId="9" fillId="7" borderId="54" xfId="0" applyFont="1" applyFill="1" applyBorder="1" applyAlignment="1">
      <alignment horizontal="center" vertical="center"/>
    </xf>
    <xf numFmtId="0" fontId="9" fillId="7" borderId="37" xfId="0" applyFont="1" applyFill="1" applyBorder="1" applyAlignment="1">
      <alignment horizontal="center" vertical="center"/>
    </xf>
    <xf numFmtId="0" fontId="5" fillId="3" borderId="22" xfId="0" applyFont="1" applyFill="1" applyBorder="1" applyAlignment="1">
      <alignment vertical="center"/>
    </xf>
    <xf numFmtId="0" fontId="10" fillId="0" borderId="58" xfId="0" applyFont="1" applyBorder="1" applyAlignment="1">
      <alignment horizontal="center"/>
    </xf>
    <xf numFmtId="0" fontId="10" fillId="0" borderId="28" xfId="0" applyFont="1" applyBorder="1" applyAlignment="1">
      <alignment horizontal="center"/>
    </xf>
    <xf numFmtId="2" fontId="10" fillId="5" borderId="20" xfId="0" applyNumberFormat="1" applyFont="1" applyFill="1" applyBorder="1" applyAlignment="1">
      <alignment horizontal="center" vertical="center"/>
    </xf>
    <xf numFmtId="2" fontId="10" fillId="0" borderId="20" xfId="0" applyNumberFormat="1" applyFont="1" applyFill="1" applyBorder="1" applyAlignment="1">
      <alignment horizontal="center" vertical="center"/>
    </xf>
    <xf numFmtId="2" fontId="5" fillId="9" borderId="20" xfId="0" applyNumberFormat="1" applyFont="1" applyFill="1" applyBorder="1" applyAlignment="1">
      <alignment horizontal="center" vertical="center"/>
    </xf>
    <xf numFmtId="171" fontId="5" fillId="9" borderId="20" xfId="0" applyNumberFormat="1" applyFont="1" applyFill="1" applyBorder="1" applyAlignment="1">
      <alignment horizontal="center" vertical="center"/>
    </xf>
    <xf numFmtId="0" fontId="10" fillId="0" borderId="35" xfId="0" applyFont="1" applyBorder="1" applyAlignment="1">
      <alignment horizontal="center"/>
    </xf>
    <xf numFmtId="0" fontId="5" fillId="3" borderId="20" xfId="0" applyFont="1" applyFill="1" applyBorder="1" applyAlignment="1">
      <alignment vertical="center"/>
    </xf>
    <xf numFmtId="0" fontId="10" fillId="0" borderId="36" xfId="0" applyFont="1" applyBorder="1" applyAlignment="1">
      <alignment horizontal="center"/>
    </xf>
    <xf numFmtId="0" fontId="10" fillId="0" borderId="0" xfId="0" applyFont="1" applyAlignment="1">
      <alignment vertical="center"/>
    </xf>
    <xf numFmtId="2" fontId="10" fillId="0" borderId="37" xfId="0" applyNumberFormat="1" applyFont="1" applyBorder="1" applyAlignment="1">
      <alignment horizontal="center"/>
    </xf>
    <xf numFmtId="165" fontId="10" fillId="0" borderId="37" xfId="0" applyNumberFormat="1" applyFont="1" applyBorder="1" applyAlignment="1">
      <alignment horizontal="center"/>
    </xf>
    <xf numFmtId="0" fontId="10" fillId="0" borderId="37" xfId="0" applyFont="1" applyBorder="1" applyAlignment="1">
      <alignment horizontal="center"/>
    </xf>
    <xf numFmtId="0" fontId="10" fillId="0" borderId="37" xfId="0" applyFont="1" applyBorder="1"/>
    <xf numFmtId="0" fontId="10" fillId="0" borderId="27" xfId="0" applyFont="1" applyBorder="1"/>
    <xf numFmtId="0" fontId="10" fillId="0" borderId="0" xfId="0" applyFont="1" applyAlignment="1">
      <alignment horizontal="center"/>
    </xf>
    <xf numFmtId="0" fontId="37" fillId="3" borderId="22" xfId="0" applyFont="1" applyFill="1" applyBorder="1" applyAlignment="1">
      <alignment vertical="center"/>
    </xf>
    <xf numFmtId="0" fontId="32" fillId="3" borderId="22" xfId="0" applyFont="1" applyFill="1" applyBorder="1" applyAlignment="1">
      <alignment vertical="center"/>
    </xf>
    <xf numFmtId="164" fontId="10" fillId="0" borderId="37" xfId="0" applyNumberFormat="1" applyFont="1" applyBorder="1" applyAlignment="1">
      <alignment horizontal="center" vertical="center"/>
    </xf>
    <xf numFmtId="2" fontId="10" fillId="0" borderId="37" xfId="0" applyNumberFormat="1" applyFont="1" applyBorder="1" applyAlignment="1">
      <alignment horizontal="center" vertical="center"/>
    </xf>
    <xf numFmtId="2" fontId="10" fillId="0" borderId="11" xfId="0" applyNumberFormat="1" applyFont="1" applyBorder="1" applyAlignment="1">
      <alignment horizontal="center" vertical="center"/>
    </xf>
    <xf numFmtId="0" fontId="5" fillId="16" borderId="6" xfId="0" applyFont="1" applyFill="1" applyBorder="1" applyAlignment="1">
      <alignment vertical="center"/>
    </xf>
    <xf numFmtId="0" fontId="5" fillId="16" borderId="38" xfId="0" applyFont="1" applyFill="1" applyBorder="1" applyAlignment="1">
      <alignment vertical="center"/>
    </xf>
    <xf numFmtId="0" fontId="5" fillId="16" borderId="8" xfId="0" applyFont="1" applyFill="1" applyBorder="1" applyAlignment="1">
      <alignment vertical="center"/>
    </xf>
    <xf numFmtId="0" fontId="37" fillId="16" borderId="6" xfId="0" applyFont="1" applyFill="1" applyBorder="1" applyAlignment="1">
      <alignment vertical="center"/>
    </xf>
    <xf numFmtId="0" fontId="9" fillId="2" borderId="3" xfId="0" applyFont="1" applyFill="1" applyBorder="1" applyAlignment="1">
      <alignment horizontal="center"/>
    </xf>
    <xf numFmtId="0" fontId="45" fillId="2" borderId="41" xfId="0" applyFont="1" applyFill="1" applyBorder="1" applyAlignment="1">
      <alignment horizontal="center"/>
    </xf>
    <xf numFmtId="0" fontId="9" fillId="2" borderId="4" xfId="0" applyFont="1" applyFill="1" applyBorder="1" applyAlignment="1">
      <alignment horizontal="center"/>
    </xf>
    <xf numFmtId="0" fontId="9" fillId="2" borderId="5" xfId="0" applyFont="1" applyFill="1" applyBorder="1" applyAlignment="1">
      <alignment horizontal="center"/>
    </xf>
    <xf numFmtId="0" fontId="10" fillId="0" borderId="13" xfId="0" applyFont="1" applyBorder="1" applyAlignment="1">
      <alignment horizontal="center"/>
    </xf>
    <xf numFmtId="2" fontId="5" fillId="12" borderId="14" xfId="0" applyNumberFormat="1" applyFont="1" applyFill="1" applyBorder="1" applyAlignment="1" applyProtection="1">
      <alignment horizontal="center"/>
      <protection locked="0"/>
    </xf>
    <xf numFmtId="2" fontId="10" fillId="0" borderId="14" xfId="0" applyNumberFormat="1" applyFont="1" applyBorder="1" applyAlignment="1">
      <alignment horizontal="center"/>
    </xf>
    <xf numFmtId="165" fontId="10" fillId="0" borderId="14" xfId="0" applyNumberFormat="1" applyFont="1" applyBorder="1" applyAlignment="1">
      <alignment horizontal="center"/>
    </xf>
    <xf numFmtId="0" fontId="10" fillId="0" borderId="16" xfId="0" applyFont="1" applyBorder="1" applyAlignment="1">
      <alignment horizontal="center"/>
    </xf>
    <xf numFmtId="2" fontId="5" fillId="12" borderId="11" xfId="0" applyNumberFormat="1" applyFont="1" applyFill="1" applyBorder="1" applyAlignment="1" applyProtection="1">
      <alignment horizontal="center"/>
      <protection locked="0"/>
    </xf>
    <xf numFmtId="2" fontId="10" fillId="0" borderId="20" xfId="0" applyNumberFormat="1" applyFont="1" applyBorder="1" applyAlignment="1">
      <alignment horizontal="center"/>
    </xf>
    <xf numFmtId="165" fontId="10" fillId="0" borderId="20" xfId="0" applyNumberFormat="1" applyFont="1" applyBorder="1" applyAlignment="1">
      <alignment horizontal="center"/>
    </xf>
    <xf numFmtId="0" fontId="10" fillId="0" borderId="18" xfId="0" applyFont="1" applyBorder="1" applyAlignment="1">
      <alignment horizontal="center"/>
    </xf>
    <xf numFmtId="2" fontId="5" fillId="12" borderId="19" xfId="0" applyNumberFormat="1" applyFont="1" applyFill="1" applyBorder="1" applyAlignment="1" applyProtection="1">
      <alignment horizontal="center"/>
      <protection locked="0"/>
    </xf>
    <xf numFmtId="2" fontId="10" fillId="0" borderId="32" xfId="0" applyNumberFormat="1" applyFont="1" applyBorder="1" applyAlignment="1">
      <alignment horizontal="center"/>
    </xf>
    <xf numFmtId="165" fontId="10" fillId="0" borderId="32" xfId="0" applyNumberFormat="1" applyFont="1" applyBorder="1" applyAlignment="1">
      <alignment horizontal="center"/>
    </xf>
    <xf numFmtId="0" fontId="10" fillId="0" borderId="0" xfId="0" applyFont="1" applyBorder="1"/>
    <xf numFmtId="2" fontId="5" fillId="6" borderId="20" xfId="0" applyNumberFormat="1" applyFont="1" applyFill="1" applyBorder="1" applyAlignment="1">
      <alignment horizontal="center"/>
    </xf>
    <xf numFmtId="165" fontId="5" fillId="6" borderId="20" xfId="0" applyNumberFormat="1" applyFont="1" applyFill="1" applyBorder="1" applyAlignment="1">
      <alignment horizontal="center"/>
    </xf>
    <xf numFmtId="2" fontId="10" fillId="10" borderId="39" xfId="0" applyNumberFormat="1" applyFont="1" applyFill="1" applyBorder="1" applyAlignment="1">
      <alignment horizontal="center"/>
    </xf>
    <xf numFmtId="2" fontId="10" fillId="10" borderId="47" xfId="0" applyNumberFormat="1" applyFont="1" applyFill="1" applyBorder="1" applyAlignment="1">
      <alignment horizontal="center"/>
    </xf>
    <xf numFmtId="2" fontId="5" fillId="9" borderId="11" xfId="0" applyNumberFormat="1" applyFont="1" applyFill="1" applyBorder="1" applyAlignment="1" applyProtection="1">
      <alignment horizontal="center" vertical="center"/>
      <protection locked="0"/>
    </xf>
    <xf numFmtId="165" fontId="5" fillId="9" borderId="11" xfId="0" applyNumberFormat="1" applyFont="1" applyFill="1" applyBorder="1" applyAlignment="1" applyProtection="1">
      <alignment horizontal="center" vertical="center"/>
      <protection locked="0"/>
    </xf>
    <xf numFmtId="168" fontId="10" fillId="10" borderId="40" xfId="0" applyNumberFormat="1" applyFont="1" applyFill="1" applyBorder="1" applyAlignment="1">
      <alignment horizontal="center"/>
    </xf>
    <xf numFmtId="2" fontId="10" fillId="10" borderId="42" xfId="0" applyNumberFormat="1" applyFont="1" applyFill="1" applyBorder="1" applyAlignment="1">
      <alignment horizontal="center"/>
    </xf>
    <xf numFmtId="2" fontId="10" fillId="10" borderId="0" xfId="0" applyNumberFormat="1" applyFont="1" applyFill="1" applyBorder="1" applyAlignment="1">
      <alignment horizontal="center"/>
    </xf>
    <xf numFmtId="170" fontId="5" fillId="13" borderId="11" xfId="0" applyNumberFormat="1" applyFont="1" applyFill="1" applyBorder="1" applyAlignment="1">
      <alignment horizontal="center"/>
    </xf>
    <xf numFmtId="168" fontId="10" fillId="10" borderId="2" xfId="0" applyNumberFormat="1" applyFont="1" applyFill="1" applyBorder="1" applyAlignment="1">
      <alignment horizontal="center"/>
    </xf>
    <xf numFmtId="2" fontId="10" fillId="10" borderId="24" xfId="0" applyNumberFormat="1" applyFont="1" applyFill="1" applyBorder="1" applyAlignment="1">
      <alignment horizontal="center"/>
    </xf>
    <xf numFmtId="2" fontId="10" fillId="10" borderId="48" xfId="0" applyNumberFormat="1" applyFont="1" applyFill="1" applyBorder="1" applyAlignment="1">
      <alignment horizontal="center"/>
    </xf>
    <xf numFmtId="169" fontId="5" fillId="15" borderId="48" xfId="0" applyNumberFormat="1" applyFont="1" applyFill="1" applyBorder="1" applyAlignment="1">
      <alignment horizontal="center"/>
    </xf>
    <xf numFmtId="170" fontId="5" fillId="13" borderId="11" xfId="0" applyNumberFormat="1" applyFont="1" applyFill="1" applyBorder="1" applyAlignment="1">
      <alignment horizontal="center" vertical="center"/>
    </xf>
    <xf numFmtId="172" fontId="5" fillId="13" borderId="11" xfId="0" applyNumberFormat="1" applyFont="1" applyFill="1" applyBorder="1" applyAlignment="1">
      <alignment horizontal="center" vertical="center"/>
    </xf>
    <xf numFmtId="168" fontId="10" fillId="10" borderId="28" xfId="0" applyNumberFormat="1" applyFont="1" applyFill="1" applyBorder="1" applyAlignment="1">
      <alignment horizontal="center"/>
    </xf>
    <xf numFmtId="0" fontId="10" fillId="0" borderId="0" xfId="0" applyFont="1" applyFill="1"/>
    <xf numFmtId="0" fontId="39" fillId="0" borderId="2" xfId="0" applyFont="1" applyFill="1" applyBorder="1"/>
    <xf numFmtId="2" fontId="10" fillId="7" borderId="0" xfId="0" applyNumberFormat="1" applyFont="1" applyFill="1" applyBorder="1" applyAlignment="1">
      <alignment horizontal="center"/>
    </xf>
    <xf numFmtId="165" fontId="10" fillId="7" borderId="0" xfId="0" applyNumberFormat="1" applyFont="1" applyFill="1" applyBorder="1" applyAlignment="1">
      <alignment horizontal="center"/>
    </xf>
    <xf numFmtId="168" fontId="10" fillId="7" borderId="0" xfId="0" applyNumberFormat="1" applyFont="1" applyFill="1" applyBorder="1" applyAlignment="1">
      <alignment horizontal="center"/>
    </xf>
    <xf numFmtId="0" fontId="9" fillId="2" borderId="0" xfId="0" applyFont="1" applyFill="1" applyBorder="1" applyAlignment="1">
      <alignment horizontal="center"/>
    </xf>
    <xf numFmtId="0" fontId="45" fillId="2" borderId="1" xfId="0" applyFont="1" applyFill="1" applyBorder="1" applyAlignment="1">
      <alignment horizontal="center"/>
    </xf>
    <xf numFmtId="0" fontId="10" fillId="0" borderId="34" xfId="0" applyFont="1" applyBorder="1" applyAlignment="1">
      <alignment horizontal="center"/>
    </xf>
    <xf numFmtId="164" fontId="10" fillId="10" borderId="47" xfId="0" applyNumberFormat="1" applyFont="1" applyFill="1" applyBorder="1" applyAlignment="1">
      <alignment horizontal="center"/>
    </xf>
    <xf numFmtId="164" fontId="10" fillId="10" borderId="40" xfId="0" applyNumberFormat="1" applyFont="1" applyFill="1" applyBorder="1" applyAlignment="1">
      <alignment horizontal="center"/>
    </xf>
    <xf numFmtId="0" fontId="10" fillId="7" borderId="0" xfId="0" applyFont="1" applyFill="1" applyBorder="1" applyAlignment="1">
      <alignment horizontal="center"/>
    </xf>
    <xf numFmtId="2" fontId="10" fillId="0" borderId="0" xfId="0" applyNumberFormat="1" applyFont="1" applyBorder="1" applyAlignment="1">
      <alignment horizontal="center"/>
    </xf>
    <xf numFmtId="165" fontId="10" fillId="0" borderId="0" xfId="0" applyNumberFormat="1" applyFont="1" applyBorder="1" applyAlignment="1">
      <alignment horizontal="center"/>
    </xf>
    <xf numFmtId="165" fontId="10" fillId="0" borderId="46" xfId="0" applyNumberFormat="1" applyFont="1" applyBorder="1" applyAlignment="1">
      <alignment horizontal="center"/>
    </xf>
    <xf numFmtId="165" fontId="10" fillId="0" borderId="24" xfId="0" applyNumberFormat="1" applyFont="1" applyBorder="1" applyAlignment="1">
      <alignment horizontal="center"/>
    </xf>
    <xf numFmtId="165" fontId="10" fillId="0" borderId="49" xfId="0" applyNumberFormat="1" applyFont="1" applyBorder="1" applyAlignment="1">
      <alignment horizontal="center"/>
    </xf>
    <xf numFmtId="0" fontId="39" fillId="0" borderId="0" xfId="0" applyFont="1" applyFill="1" applyBorder="1"/>
    <xf numFmtId="0" fontId="10" fillId="7" borderId="0" xfId="0" applyFont="1" applyFill="1" applyAlignment="1">
      <alignment horizontal="center"/>
    </xf>
    <xf numFmtId="0" fontId="10" fillId="10" borderId="2" xfId="0" applyFont="1" applyFill="1" applyBorder="1" applyAlignment="1">
      <alignment horizontal="center"/>
    </xf>
    <xf numFmtId="169" fontId="5" fillId="7" borderId="0" xfId="0" applyNumberFormat="1" applyFont="1" applyFill="1" applyBorder="1" applyAlignment="1">
      <alignment horizontal="center"/>
    </xf>
    <xf numFmtId="170" fontId="5" fillId="7" borderId="0" xfId="0" applyNumberFormat="1" applyFont="1" applyFill="1" applyBorder="1" applyAlignment="1">
      <alignment horizontal="center"/>
    </xf>
    <xf numFmtId="0" fontId="10" fillId="0" borderId="0" xfId="0" applyFont="1" applyFill="1" applyBorder="1"/>
    <xf numFmtId="167" fontId="10" fillId="10" borderId="2" xfId="0" applyNumberFormat="1" applyFont="1" applyFill="1" applyBorder="1" applyAlignment="1">
      <alignment horizontal="center"/>
    </xf>
    <xf numFmtId="0" fontId="46" fillId="2" borderId="13"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14" xfId="0" applyFont="1" applyFill="1" applyBorder="1" applyAlignment="1">
      <alignment horizontal="center" vertical="center"/>
    </xf>
    <xf numFmtId="0" fontId="32" fillId="11" borderId="11" xfId="0" applyFont="1" applyFill="1" applyBorder="1" applyAlignment="1" applyProtection="1">
      <alignment vertical="center"/>
      <protection locked="0"/>
    </xf>
    <xf numFmtId="166" fontId="32" fillId="11" borderId="11" xfId="0" applyNumberFormat="1" applyFont="1" applyFill="1" applyBorder="1" applyAlignment="1" applyProtection="1">
      <alignment horizontal="center" vertical="center"/>
      <protection locked="0"/>
    </xf>
    <xf numFmtId="10" fontId="32" fillId="11" borderId="11" xfId="0" applyNumberFormat="1" applyFont="1" applyFill="1" applyBorder="1" applyAlignment="1" applyProtection="1">
      <alignment horizontal="center" vertical="center"/>
      <protection locked="0"/>
    </xf>
    <xf numFmtId="2" fontId="32" fillId="21" borderId="11" xfId="0" applyNumberFormat="1" applyFont="1" applyFill="1" applyBorder="1" applyAlignment="1" applyProtection="1">
      <alignment horizontal="center" vertical="center"/>
    </xf>
    <xf numFmtId="167" fontId="32" fillId="11" borderId="11" xfId="0" applyNumberFormat="1" applyFont="1" applyFill="1" applyBorder="1" applyAlignment="1" applyProtection="1">
      <alignment horizontal="center" vertical="center"/>
      <protection locked="0"/>
    </xf>
    <xf numFmtId="0" fontId="46" fillId="2" borderId="9" xfId="0" applyFont="1" applyFill="1" applyBorder="1" applyAlignment="1">
      <alignment horizontal="center" vertical="center"/>
    </xf>
    <xf numFmtId="0" fontId="37" fillId="21" borderId="16" xfId="0" applyFont="1" applyFill="1" applyBorder="1" applyAlignment="1" applyProtection="1">
      <alignment horizontal="center" vertical="center"/>
    </xf>
    <xf numFmtId="0" fontId="17" fillId="0" borderId="26" xfId="0" applyFont="1" applyBorder="1" applyAlignment="1">
      <alignment vertical="center"/>
    </xf>
    <xf numFmtId="165" fontId="5" fillId="9" borderId="46" xfId="0" applyNumberFormat="1" applyFont="1" applyFill="1" applyBorder="1" applyAlignment="1">
      <alignment horizontal="center" vertical="center"/>
    </xf>
    <xf numFmtId="165" fontId="5" fillId="9" borderId="17" xfId="0" applyNumberFormat="1" applyFont="1" applyFill="1" applyBorder="1" applyAlignment="1">
      <alignment horizontal="center" vertical="center"/>
    </xf>
    <xf numFmtId="0" fontId="9" fillId="7" borderId="11" xfId="0" applyFont="1" applyFill="1" applyBorder="1" applyAlignment="1">
      <alignment horizontal="center" vertical="center"/>
    </xf>
    <xf numFmtId="165" fontId="5" fillId="9" borderId="44" xfId="0" applyNumberFormat="1" applyFont="1" applyFill="1" applyBorder="1" applyAlignment="1">
      <alignment horizontal="center" vertical="center"/>
    </xf>
    <xf numFmtId="165" fontId="5" fillId="9" borderId="11" xfId="0" applyNumberFormat="1" applyFont="1" applyFill="1" applyBorder="1" applyAlignment="1">
      <alignment horizontal="center" vertical="center"/>
    </xf>
    <xf numFmtId="165" fontId="5" fillId="9" borderId="11" xfId="0" applyNumberFormat="1" applyFont="1" applyFill="1" applyBorder="1" applyAlignment="1">
      <alignment horizontal="center"/>
    </xf>
    <xf numFmtId="171" fontId="10" fillId="0" borderId="0" xfId="0" applyNumberFormat="1" applyFont="1"/>
    <xf numFmtId="0" fontId="9" fillId="7" borderId="3" xfId="0" applyFont="1" applyFill="1" applyBorder="1" applyAlignment="1">
      <alignment horizontal="left" vertical="center"/>
    </xf>
    <xf numFmtId="164" fontId="9" fillId="7" borderId="4" xfId="0" applyNumberFormat="1" applyFont="1" applyFill="1" applyBorder="1" applyAlignment="1">
      <alignment horizontal="center" vertical="center"/>
    </xf>
    <xf numFmtId="171" fontId="9" fillId="7" borderId="4" xfId="0" applyNumberFormat="1" applyFont="1" applyFill="1" applyBorder="1" applyAlignment="1">
      <alignment horizontal="center" vertical="center"/>
    </xf>
    <xf numFmtId="164" fontId="9" fillId="7" borderId="15" xfId="0" applyNumberFormat="1" applyFont="1" applyFill="1" applyBorder="1" applyAlignment="1">
      <alignment horizontal="center" vertical="center"/>
    </xf>
    <xf numFmtId="164" fontId="9" fillId="21" borderId="4" xfId="0" applyNumberFormat="1" applyFont="1" applyFill="1" applyBorder="1" applyAlignment="1">
      <alignment horizontal="center" vertical="center"/>
    </xf>
    <xf numFmtId="0" fontId="9" fillId="4" borderId="3" xfId="0" applyFont="1" applyFill="1" applyBorder="1" applyAlignment="1">
      <alignment vertical="center"/>
    </xf>
    <xf numFmtId="0" fontId="9" fillId="4" borderId="5" xfId="0" applyFont="1" applyFill="1" applyBorder="1" applyAlignment="1">
      <alignment vertical="center"/>
    </xf>
    <xf numFmtId="0" fontId="10" fillId="0" borderId="16" xfId="0" applyFont="1" applyFill="1" applyBorder="1" applyAlignment="1">
      <alignment horizontal="left" vertical="center"/>
    </xf>
    <xf numFmtId="164" fontId="10" fillId="3" borderId="11" xfId="0" applyNumberFormat="1" applyFont="1" applyFill="1" applyBorder="1" applyAlignment="1">
      <alignment horizontal="center" vertical="center"/>
    </xf>
    <xf numFmtId="171" fontId="10" fillId="3" borderId="11" xfId="0" applyNumberFormat="1" applyFont="1" applyFill="1" applyBorder="1" applyAlignment="1">
      <alignment horizontal="center" vertical="center"/>
    </xf>
    <xf numFmtId="171" fontId="10" fillId="3" borderId="44" xfId="0" applyNumberFormat="1" applyFont="1" applyFill="1" applyBorder="1" applyAlignment="1">
      <alignment horizontal="center" vertical="center"/>
    </xf>
    <xf numFmtId="2" fontId="10" fillId="21" borderId="17" xfId="0" applyNumberFormat="1" applyFont="1" applyFill="1" applyBorder="1" applyAlignment="1">
      <alignment horizontal="center" vertical="center"/>
    </xf>
    <xf numFmtId="0" fontId="47" fillId="4" borderId="3" xfId="0" applyFont="1" applyFill="1" applyBorder="1" applyAlignment="1">
      <alignment vertical="center"/>
    </xf>
    <xf numFmtId="0" fontId="47" fillId="4" borderId="5" xfId="0" applyFont="1" applyFill="1" applyBorder="1" applyAlignment="1">
      <alignment vertical="center"/>
    </xf>
    <xf numFmtId="0" fontId="47" fillId="4" borderId="6" xfId="0" applyFont="1" applyFill="1" applyBorder="1" applyAlignment="1">
      <alignment vertical="center"/>
    </xf>
    <xf numFmtId="0" fontId="47" fillId="4" borderId="7" xfId="0" applyFont="1" applyFill="1" applyBorder="1" applyAlignment="1">
      <alignment vertical="center"/>
    </xf>
    <xf numFmtId="0" fontId="47" fillId="4" borderId="8" xfId="0" applyFont="1" applyFill="1" applyBorder="1" applyAlignment="1">
      <alignment vertical="center"/>
    </xf>
    <xf numFmtId="0" fontId="47" fillId="4" borderId="10" xfId="0" applyFont="1" applyFill="1" applyBorder="1" applyAlignment="1">
      <alignment vertical="center"/>
    </xf>
    <xf numFmtId="0" fontId="9" fillId="7" borderId="16" xfId="0" applyFont="1" applyFill="1" applyBorder="1" applyAlignment="1">
      <alignment horizontal="left" vertical="center"/>
    </xf>
    <xf numFmtId="164" fontId="9" fillId="7" borderId="11" xfId="0" applyNumberFormat="1" applyFont="1" applyFill="1" applyBorder="1" applyAlignment="1">
      <alignment horizontal="center" vertical="center"/>
    </xf>
    <xf numFmtId="171" fontId="9" fillId="7" borderId="11" xfId="0" applyNumberFormat="1" applyFont="1" applyFill="1" applyBorder="1" applyAlignment="1">
      <alignment horizontal="center" vertical="center"/>
    </xf>
    <xf numFmtId="171" fontId="9" fillId="7" borderId="44" xfId="0" applyNumberFormat="1" applyFont="1" applyFill="1" applyBorder="1" applyAlignment="1">
      <alignment horizontal="center" vertical="center"/>
    </xf>
    <xf numFmtId="2" fontId="9" fillId="7" borderId="17" xfId="0" applyNumberFormat="1" applyFont="1" applyFill="1" applyBorder="1" applyAlignment="1">
      <alignment horizontal="center" vertical="center"/>
    </xf>
    <xf numFmtId="2" fontId="9" fillId="21" borderId="0" xfId="0" applyNumberFormat="1" applyFont="1" applyFill="1" applyBorder="1" applyAlignment="1">
      <alignment horizontal="center" vertical="center"/>
    </xf>
    <xf numFmtId="164" fontId="10" fillId="6" borderId="11" xfId="0" applyNumberFormat="1" applyFont="1" applyFill="1" applyBorder="1" applyAlignment="1">
      <alignment horizontal="center" vertical="center"/>
    </xf>
    <xf numFmtId="171" fontId="10" fillId="6" borderId="11" xfId="0" applyNumberFormat="1" applyFont="1" applyFill="1" applyBorder="1" applyAlignment="1">
      <alignment horizontal="center" vertical="center"/>
    </xf>
    <xf numFmtId="171" fontId="10" fillId="6" borderId="44" xfId="0" applyNumberFormat="1" applyFont="1" applyFill="1" applyBorder="1" applyAlignment="1">
      <alignment horizontal="center" vertical="center"/>
    </xf>
    <xf numFmtId="2" fontId="10" fillId="0" borderId="17" xfId="0" applyNumberFormat="1" applyFont="1" applyBorder="1" applyAlignment="1">
      <alignment horizontal="center" vertical="center"/>
    </xf>
    <xf numFmtId="164" fontId="10" fillId="18" borderId="11" xfId="0" applyNumberFormat="1" applyFont="1" applyFill="1" applyBorder="1" applyAlignment="1">
      <alignment horizontal="center" vertical="center"/>
    </xf>
    <xf numFmtId="171" fontId="10" fillId="18" borderId="11" xfId="0" applyNumberFormat="1" applyFont="1" applyFill="1" applyBorder="1" applyAlignment="1">
      <alignment horizontal="center" vertical="center"/>
    </xf>
    <xf numFmtId="171" fontId="10" fillId="18" borderId="44" xfId="0" applyNumberFormat="1" applyFont="1" applyFill="1" applyBorder="1" applyAlignment="1">
      <alignment horizontal="center" vertical="center"/>
    </xf>
    <xf numFmtId="164" fontId="10" fillId="19" borderId="11" xfId="0" applyNumberFormat="1" applyFont="1" applyFill="1" applyBorder="1" applyAlignment="1">
      <alignment horizontal="center" vertical="center"/>
    </xf>
    <xf numFmtId="171" fontId="10" fillId="19" borderId="11" xfId="0" applyNumberFormat="1" applyFont="1" applyFill="1" applyBorder="1" applyAlignment="1">
      <alignment horizontal="center" vertical="center"/>
    </xf>
    <xf numFmtId="171" fontId="10" fillId="19" borderId="44" xfId="0" applyNumberFormat="1" applyFont="1" applyFill="1" applyBorder="1" applyAlignment="1">
      <alignment horizontal="center" vertical="center"/>
    </xf>
    <xf numFmtId="0" fontId="10" fillId="0" borderId="53" xfId="0" applyFont="1" applyFill="1" applyBorder="1" applyAlignment="1">
      <alignment horizontal="left" vertical="center"/>
    </xf>
    <xf numFmtId="164" fontId="10" fillId="19" borderId="21" xfId="0" applyNumberFormat="1" applyFont="1" applyFill="1" applyBorder="1" applyAlignment="1">
      <alignment horizontal="center" vertical="center"/>
    </xf>
    <xf numFmtId="171" fontId="10" fillId="19" borderId="21" xfId="0" applyNumberFormat="1" applyFont="1" applyFill="1" applyBorder="1" applyAlignment="1">
      <alignment horizontal="center" vertical="center"/>
    </xf>
    <xf numFmtId="171" fontId="10" fillId="19" borderId="39" xfId="0" applyNumberFormat="1" applyFont="1" applyFill="1" applyBorder="1" applyAlignment="1">
      <alignment horizontal="center" vertical="center"/>
    </xf>
    <xf numFmtId="2" fontId="10" fillId="0" borderId="43" xfId="0" applyNumberFormat="1" applyFont="1" applyBorder="1" applyAlignment="1">
      <alignment horizontal="center" vertical="center"/>
    </xf>
    <xf numFmtId="0" fontId="9" fillId="7" borderId="25" xfId="0" applyFont="1" applyFill="1" applyBorder="1" applyAlignment="1">
      <alignment horizontal="left" vertical="center"/>
    </xf>
    <xf numFmtId="164" fontId="9" fillId="7" borderId="20" xfId="0" applyNumberFormat="1" applyFont="1" applyFill="1" applyBorder="1" applyAlignment="1">
      <alignment horizontal="center" vertical="center"/>
    </xf>
    <xf numFmtId="171" fontId="9" fillId="7" borderId="20" xfId="0" applyNumberFormat="1" applyFont="1" applyFill="1" applyBorder="1" applyAlignment="1">
      <alignment horizontal="center" vertical="center"/>
    </xf>
    <xf numFmtId="171" fontId="9" fillId="7" borderId="24" xfId="0" applyNumberFormat="1" applyFont="1" applyFill="1" applyBorder="1" applyAlignment="1">
      <alignment horizontal="center" vertical="center"/>
    </xf>
    <xf numFmtId="2" fontId="9" fillId="7" borderId="30" xfId="0" applyNumberFormat="1" applyFont="1" applyFill="1" applyBorder="1" applyAlignment="1">
      <alignment horizontal="center" vertical="center"/>
    </xf>
    <xf numFmtId="0" fontId="10" fillId="20" borderId="16" xfId="0" applyFont="1" applyFill="1" applyBorder="1" applyAlignment="1">
      <alignment horizontal="left" vertical="center"/>
    </xf>
    <xf numFmtId="164" fontId="10" fillId="20" borderId="11" xfId="0" applyNumberFormat="1" applyFont="1" applyFill="1" applyBorder="1" applyAlignment="1">
      <alignment horizontal="center" vertical="center"/>
    </xf>
    <xf numFmtId="171" fontId="10" fillId="20" borderId="44" xfId="0" applyNumberFormat="1" applyFont="1" applyFill="1" applyBorder="1" applyAlignment="1">
      <alignment horizontal="center" vertical="center"/>
    </xf>
    <xf numFmtId="2" fontId="10" fillId="20" borderId="17" xfId="0" applyNumberFormat="1" applyFont="1" applyFill="1" applyBorder="1" applyAlignment="1">
      <alignment horizontal="center" vertical="center"/>
    </xf>
    <xf numFmtId="0" fontId="10" fillId="0" borderId="18" xfId="0" applyFont="1" applyFill="1" applyBorder="1" applyAlignment="1">
      <alignment horizontal="left" vertical="center"/>
    </xf>
    <xf numFmtId="164" fontId="10" fillId="19" borderId="19" xfId="0" applyNumberFormat="1" applyFont="1" applyFill="1" applyBorder="1" applyAlignment="1">
      <alignment horizontal="center" vertical="center"/>
    </xf>
    <xf numFmtId="171" fontId="10" fillId="19" borderId="19" xfId="0" applyNumberFormat="1" applyFont="1" applyFill="1" applyBorder="1" applyAlignment="1">
      <alignment horizontal="center" vertical="center"/>
    </xf>
    <xf numFmtId="171" fontId="10" fillId="19" borderId="23" xfId="0" applyNumberFormat="1" applyFont="1" applyFill="1" applyBorder="1" applyAlignment="1">
      <alignment horizontal="center" vertical="center"/>
    </xf>
    <xf numFmtId="2" fontId="10" fillId="0" borderId="45" xfId="0" applyNumberFormat="1" applyFont="1" applyBorder="1" applyAlignment="1">
      <alignment horizontal="center" vertical="center"/>
    </xf>
    <xf numFmtId="0" fontId="42" fillId="0" borderId="0" xfId="0" applyFont="1"/>
    <xf numFmtId="165" fontId="5" fillId="9" borderId="19" xfId="0" applyNumberFormat="1" applyFont="1" applyFill="1" applyBorder="1" applyAlignment="1">
      <alignment horizontal="center" vertical="center"/>
    </xf>
    <xf numFmtId="165" fontId="5" fillId="9" borderId="45" xfId="0" applyNumberFormat="1" applyFont="1" applyFill="1" applyBorder="1" applyAlignment="1">
      <alignment horizontal="center" vertical="center"/>
    </xf>
    <xf numFmtId="2" fontId="5" fillId="13" borderId="11" xfId="0" applyNumberFormat="1" applyFont="1" applyFill="1" applyBorder="1" applyAlignment="1">
      <alignment horizontal="center"/>
    </xf>
    <xf numFmtId="0" fontId="48" fillId="0" borderId="0" xfId="0" applyFont="1" applyBorder="1"/>
    <xf numFmtId="0" fontId="10" fillId="0" borderId="29" xfId="0" applyFont="1" applyBorder="1"/>
    <xf numFmtId="0" fontId="10" fillId="0" borderId="12" xfId="0" applyFont="1" applyBorder="1"/>
    <xf numFmtId="0" fontId="10" fillId="0" borderId="28" xfId="0" applyFont="1" applyBorder="1"/>
    <xf numFmtId="0" fontId="10" fillId="0" borderId="31" xfId="0" applyFont="1" applyBorder="1"/>
    <xf numFmtId="0" fontId="5" fillId="0" borderId="24" xfId="0" applyFont="1" applyBorder="1"/>
    <xf numFmtId="0" fontId="5" fillId="0" borderId="44" xfId="0" applyFont="1" applyBorder="1"/>
    <xf numFmtId="0" fontId="10" fillId="0" borderId="13" xfId="0" applyFont="1" applyBorder="1"/>
    <xf numFmtId="0" fontId="10" fillId="0" borderId="25" xfId="0" applyFont="1" applyBorder="1"/>
    <xf numFmtId="0" fontId="10" fillId="0" borderId="18" xfId="0" applyFont="1" applyBorder="1"/>
    <xf numFmtId="0" fontId="5" fillId="0" borderId="39" xfId="0" applyFont="1" applyBorder="1"/>
    <xf numFmtId="0" fontId="5" fillId="0" borderId="23" xfId="0" applyFont="1" applyBorder="1"/>
    <xf numFmtId="0" fontId="5" fillId="0" borderId="20" xfId="0" applyFont="1" applyBorder="1"/>
    <xf numFmtId="0" fontId="5" fillId="0" borderId="42" xfId="0" applyFont="1" applyBorder="1"/>
    <xf numFmtId="0" fontId="49" fillId="0" borderId="0" xfId="0" applyFont="1" applyFill="1" applyBorder="1"/>
    <xf numFmtId="0" fontId="13" fillId="9" borderId="37" xfId="0" applyFont="1" applyFill="1" applyBorder="1"/>
    <xf numFmtId="0" fontId="41" fillId="9" borderId="37" xfId="0" applyFont="1" applyFill="1" applyBorder="1"/>
    <xf numFmtId="0" fontId="41" fillId="9" borderId="27" xfId="0" applyFont="1" applyFill="1" applyBorder="1"/>
    <xf numFmtId="0" fontId="29" fillId="21" borderId="0" xfId="0" applyFont="1" applyFill="1"/>
    <xf numFmtId="0" fontId="19" fillId="21" borderId="0" xfId="0" applyFont="1" applyFill="1"/>
    <xf numFmtId="0" fontId="0" fillId="21" borderId="0" xfId="0" applyFill="1"/>
    <xf numFmtId="0" fontId="29" fillId="9" borderId="37" xfId="0" applyFont="1" applyFill="1" applyBorder="1"/>
    <xf numFmtId="0" fontId="19" fillId="9" borderId="37" xfId="0" applyFont="1" applyFill="1" applyBorder="1"/>
    <xf numFmtId="0" fontId="0" fillId="9" borderId="37" xfId="0" applyFill="1" applyBorder="1"/>
    <xf numFmtId="0" fontId="0" fillId="9" borderId="27" xfId="0" applyFill="1" applyBorder="1"/>
    <xf numFmtId="0" fontId="50" fillId="9" borderId="37" xfId="0" applyFont="1" applyFill="1" applyBorder="1"/>
    <xf numFmtId="0" fontId="32" fillId="9" borderId="37" xfId="0" applyFont="1" applyFill="1" applyBorder="1"/>
    <xf numFmtId="0" fontId="32" fillId="9" borderId="27" xfId="0" applyFont="1" applyFill="1" applyBorder="1"/>
    <xf numFmtId="165" fontId="5" fillId="9" borderId="15" xfId="0" applyNumberFormat="1" applyFont="1" applyFill="1" applyBorder="1" applyAlignment="1">
      <alignment horizontal="center" vertical="center"/>
    </xf>
    <xf numFmtId="165" fontId="5" fillId="9" borderId="23" xfId="0" applyNumberFormat="1" applyFont="1" applyFill="1" applyBorder="1" applyAlignment="1">
      <alignment horizontal="center" vertical="center"/>
    </xf>
    <xf numFmtId="0" fontId="9" fillId="7" borderId="61" xfId="0" applyFont="1" applyFill="1" applyBorder="1" applyAlignment="1">
      <alignment horizontal="center" vertical="center"/>
    </xf>
    <xf numFmtId="0" fontId="0" fillId="21" borderId="0" xfId="0" applyFill="1" applyBorder="1"/>
    <xf numFmtId="0" fontId="32" fillId="21" borderId="0" xfId="0" applyFont="1" applyFill="1" applyBorder="1"/>
    <xf numFmtId="164" fontId="19" fillId="21" borderId="0" xfId="0" applyNumberFormat="1" applyFont="1" applyFill="1" applyBorder="1" applyAlignment="1">
      <alignment horizontal="center" vertical="center"/>
    </xf>
    <xf numFmtId="0" fontId="0" fillId="21" borderId="0" xfId="0" applyFill="1" applyAlignment="1">
      <alignment vertical="center"/>
    </xf>
    <xf numFmtId="0" fontId="16" fillId="9" borderId="37" xfId="0" applyFont="1" applyFill="1" applyBorder="1" applyAlignment="1">
      <alignment vertical="center"/>
    </xf>
    <xf numFmtId="1" fontId="19" fillId="9" borderId="37" xfId="0" applyNumberFormat="1" applyFont="1" applyFill="1" applyBorder="1" applyAlignment="1">
      <alignment horizontal="center" vertical="center"/>
    </xf>
    <xf numFmtId="164" fontId="19" fillId="9" borderId="37" xfId="0" applyNumberFormat="1" applyFont="1" applyFill="1" applyBorder="1" applyAlignment="1">
      <alignment horizontal="center" vertical="center"/>
    </xf>
    <xf numFmtId="2" fontId="19" fillId="9" borderId="37" xfId="0" applyNumberFormat="1" applyFont="1" applyFill="1" applyBorder="1" applyAlignment="1">
      <alignment horizontal="center" vertical="center"/>
    </xf>
    <xf numFmtId="0" fontId="0" fillId="9" borderId="37" xfId="0" applyFill="1" applyBorder="1" applyAlignment="1">
      <alignment vertical="center"/>
    </xf>
    <xf numFmtId="0" fontId="0" fillId="9" borderId="27" xfId="0" applyFill="1" applyBorder="1" applyAlignment="1">
      <alignment vertical="center"/>
    </xf>
    <xf numFmtId="0" fontId="19" fillId="21" borderId="0" xfId="0" applyFont="1" applyFill="1" applyAlignment="1">
      <alignment vertical="center"/>
    </xf>
    <xf numFmtId="0" fontId="37" fillId="9" borderId="37" xfId="0" applyFont="1" applyFill="1" applyBorder="1" applyAlignment="1">
      <alignment vertical="center"/>
    </xf>
    <xf numFmtId="1" fontId="32" fillId="9" borderId="37" xfId="0" applyNumberFormat="1" applyFont="1" applyFill="1" applyBorder="1" applyAlignment="1">
      <alignment horizontal="center" vertical="center"/>
    </xf>
    <xf numFmtId="164" fontId="32" fillId="9" borderId="37" xfId="0" applyNumberFormat="1" applyFont="1" applyFill="1" applyBorder="1" applyAlignment="1">
      <alignment horizontal="center" vertical="center"/>
    </xf>
    <xf numFmtId="2" fontId="32" fillId="9" borderId="37" xfId="0" applyNumberFormat="1" applyFont="1" applyFill="1" applyBorder="1" applyAlignment="1">
      <alignment horizontal="center" vertical="center"/>
    </xf>
    <xf numFmtId="0" fontId="32" fillId="21" borderId="0" xfId="0" applyFont="1" applyFill="1" applyBorder="1" applyAlignment="1">
      <alignment vertical="center"/>
    </xf>
    <xf numFmtId="0" fontId="51" fillId="8" borderId="50" xfId="0" applyFont="1" applyFill="1" applyBorder="1" applyAlignment="1">
      <alignment vertical="center"/>
    </xf>
    <xf numFmtId="0" fontId="40" fillId="14" borderId="4" xfId="0" applyFont="1" applyFill="1" applyBorder="1"/>
    <xf numFmtId="0" fontId="40" fillId="14" borderId="4" xfId="0" applyFont="1" applyFill="1" applyBorder="1" applyAlignment="1">
      <alignment horizontal="center"/>
    </xf>
    <xf numFmtId="0" fontId="40" fillId="14" borderId="5" xfId="0" applyFont="1" applyFill="1" applyBorder="1" applyAlignment="1">
      <alignment horizontal="center"/>
    </xf>
    <xf numFmtId="0" fontId="40" fillId="14" borderId="0" xfId="0" applyFont="1" applyFill="1" applyBorder="1"/>
    <xf numFmtId="0" fontId="40" fillId="14" borderId="0" xfId="0" applyFont="1" applyFill="1" applyBorder="1" applyAlignment="1">
      <alignment horizontal="center"/>
    </xf>
    <xf numFmtId="0" fontId="40" fillId="14" borderId="7" xfId="0" applyFont="1" applyFill="1" applyBorder="1" applyAlignment="1">
      <alignment horizontal="center"/>
    </xf>
    <xf numFmtId="0" fontId="40" fillId="14" borderId="9" xfId="0" applyFont="1" applyFill="1" applyBorder="1"/>
    <xf numFmtId="0" fontId="40" fillId="14" borderId="9" xfId="0" applyFont="1" applyFill="1" applyBorder="1" applyAlignment="1">
      <alignment horizontal="center"/>
    </xf>
    <xf numFmtId="0" fontId="40" fillId="14" borderId="10" xfId="0" applyFont="1" applyFill="1" applyBorder="1" applyAlignment="1">
      <alignment horizontal="center"/>
    </xf>
    <xf numFmtId="0" fontId="40" fillId="14" borderId="3" xfId="0" applyFont="1" applyFill="1" applyBorder="1" applyAlignment="1">
      <alignment vertical="center"/>
    </xf>
    <xf numFmtId="0" fontId="40" fillId="14" borderId="6" xfId="0" applyFont="1" applyFill="1" applyBorder="1"/>
    <xf numFmtId="0" fontId="40" fillId="14" borderId="8" xfId="0" applyFont="1" applyFill="1" applyBorder="1"/>
    <xf numFmtId="0" fontId="13" fillId="21" borderId="0" xfId="0" applyFont="1" applyFill="1"/>
    <xf numFmtId="0" fontId="0" fillId="21" borderId="0" xfId="0" applyFill="1" applyAlignment="1">
      <alignment horizontal="center"/>
    </xf>
    <xf numFmtId="0" fontId="40" fillId="21" borderId="0" xfId="0" applyFont="1" applyFill="1" applyAlignment="1">
      <alignment vertical="center"/>
    </xf>
    <xf numFmtId="0" fontId="13" fillId="9" borderId="37" xfId="0" applyFont="1" applyFill="1" applyBorder="1" applyAlignment="1">
      <alignment horizontal="center"/>
    </xf>
    <xf numFmtId="0" fontId="0" fillId="9" borderId="37" xfId="0" applyFill="1" applyBorder="1" applyAlignment="1">
      <alignment horizontal="center"/>
    </xf>
    <xf numFmtId="0" fontId="0" fillId="7" borderId="55" xfId="0" applyFill="1" applyBorder="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39" fillId="22" borderId="26" xfId="0" applyFont="1" applyFill="1" applyBorder="1" applyAlignment="1">
      <alignment vertical="center"/>
    </xf>
    <xf numFmtId="0" fontId="46" fillId="2" borderId="9" xfId="0" applyFont="1" applyFill="1" applyBorder="1" applyAlignment="1">
      <alignment horizontal="center" vertical="center"/>
    </xf>
    <xf numFmtId="167" fontId="10" fillId="0" borderId="15" xfId="0" applyNumberFormat="1" applyFont="1" applyBorder="1" applyAlignment="1">
      <alignment horizontal="center"/>
    </xf>
    <xf numFmtId="167" fontId="10" fillId="0" borderId="30" xfId="0" applyNumberFormat="1" applyFont="1" applyBorder="1" applyAlignment="1">
      <alignment horizontal="center"/>
    </xf>
    <xf numFmtId="167" fontId="10" fillId="0" borderId="33" xfId="0" applyNumberFormat="1" applyFont="1" applyBorder="1" applyAlignment="1">
      <alignment horizontal="center"/>
    </xf>
    <xf numFmtId="167" fontId="10" fillId="0" borderId="28" xfId="0" applyNumberFormat="1" applyFont="1" applyBorder="1" applyAlignment="1">
      <alignment horizontal="center"/>
    </xf>
    <xf numFmtId="2" fontId="5" fillId="23" borderId="20" xfId="0" applyNumberFormat="1" applyFont="1" applyFill="1" applyBorder="1" applyAlignment="1">
      <alignment horizontal="center"/>
    </xf>
    <xf numFmtId="2" fontId="10" fillId="23" borderId="24" xfId="0" applyNumberFormat="1" applyFont="1" applyFill="1" applyBorder="1" applyAlignment="1">
      <alignment horizontal="center"/>
    </xf>
    <xf numFmtId="167" fontId="10" fillId="0" borderId="20" xfId="0" applyNumberFormat="1" applyFont="1" applyBorder="1" applyAlignment="1">
      <alignment horizontal="center"/>
    </xf>
    <xf numFmtId="2" fontId="10" fillId="23" borderId="20" xfId="0" applyNumberFormat="1" applyFont="1" applyFill="1" applyBorder="1" applyAlignment="1">
      <alignment horizontal="center"/>
    </xf>
    <xf numFmtId="2" fontId="5" fillId="9" borderId="20" xfId="0" applyNumberFormat="1" applyFont="1" applyFill="1" applyBorder="1" applyAlignment="1" applyProtection="1">
      <alignment horizontal="center" vertical="center"/>
      <protection locked="0"/>
    </xf>
    <xf numFmtId="165" fontId="5" fillId="9" borderId="20" xfId="0" applyNumberFormat="1" applyFont="1" applyFill="1" applyBorder="1" applyAlignment="1" applyProtection="1">
      <alignment horizontal="center" vertical="center"/>
      <protection locked="0"/>
    </xf>
    <xf numFmtId="0" fontId="45" fillId="2" borderId="41" xfId="0" applyFont="1" applyFill="1" applyBorder="1"/>
    <xf numFmtId="0" fontId="10" fillId="0" borderId="8" xfId="0" applyFont="1" applyBorder="1"/>
    <xf numFmtId="0" fontId="5" fillId="0" borderId="49" xfId="0" applyFont="1" applyBorder="1"/>
    <xf numFmtId="2" fontId="5" fillId="23" borderId="32" xfId="0" applyNumberFormat="1" applyFont="1" applyFill="1" applyBorder="1" applyAlignment="1">
      <alignment horizontal="center"/>
    </xf>
    <xf numFmtId="2" fontId="10" fillId="23" borderId="49" xfId="0" applyNumberFormat="1" applyFont="1" applyFill="1" applyBorder="1" applyAlignment="1">
      <alignment horizontal="center"/>
    </xf>
    <xf numFmtId="2" fontId="5" fillId="6" borderId="32" xfId="0" applyNumberFormat="1" applyFont="1" applyFill="1" applyBorder="1" applyAlignment="1">
      <alignment horizontal="center"/>
    </xf>
    <xf numFmtId="165" fontId="5" fillId="6" borderId="32" xfId="0" applyNumberFormat="1" applyFont="1" applyFill="1" applyBorder="1" applyAlignment="1">
      <alignment horizontal="center"/>
    </xf>
    <xf numFmtId="167" fontId="10" fillId="0" borderId="10" xfId="0" applyNumberFormat="1" applyFont="1" applyBorder="1" applyAlignment="1">
      <alignment horizontal="center"/>
    </xf>
    <xf numFmtId="0" fontId="10" fillId="0" borderId="62" xfId="0" applyFont="1" applyBorder="1" applyAlignment="1">
      <alignment horizontal="center"/>
    </xf>
    <xf numFmtId="0" fontId="10" fillId="0" borderId="51" xfId="0" applyFont="1" applyBorder="1" applyAlignment="1">
      <alignment horizontal="center"/>
    </xf>
    <xf numFmtId="0" fontId="10" fillId="0" borderId="63" xfId="0" applyFont="1" applyBorder="1" applyAlignment="1">
      <alignment horizontal="center"/>
    </xf>
    <xf numFmtId="0" fontId="10" fillId="0" borderId="16" xfId="0" applyFont="1" applyBorder="1"/>
    <xf numFmtId="0" fontId="10" fillId="0" borderId="60" xfId="0" applyFont="1" applyBorder="1"/>
    <xf numFmtId="165" fontId="5" fillId="9" borderId="20" xfId="0" applyNumberFormat="1" applyFont="1" applyFill="1" applyBorder="1" applyAlignment="1" applyProtection="1">
      <alignment horizontal="center"/>
      <protection locked="0"/>
    </xf>
    <xf numFmtId="0" fontId="5" fillId="7" borderId="6" xfId="0" applyFont="1" applyFill="1" applyBorder="1" applyAlignment="1">
      <alignment vertical="center"/>
    </xf>
    <xf numFmtId="1" fontId="10" fillId="7" borderId="0" xfId="0" applyNumberFormat="1" applyFont="1" applyFill="1" applyBorder="1" applyAlignment="1">
      <alignment horizontal="center" vertical="center"/>
    </xf>
    <xf numFmtId="2" fontId="10" fillId="7" borderId="0" xfId="0" applyNumberFormat="1" applyFont="1" applyFill="1" applyBorder="1" applyAlignment="1">
      <alignment horizontal="center" vertical="center"/>
    </xf>
    <xf numFmtId="2" fontId="5" fillId="7" borderId="0" xfId="0" applyNumberFormat="1" applyFont="1" applyFill="1" applyBorder="1" applyAlignment="1">
      <alignment horizontal="center" vertical="center"/>
    </xf>
    <xf numFmtId="171" fontId="5" fillId="7" borderId="0" xfId="0" applyNumberFormat="1" applyFont="1" applyFill="1" applyBorder="1" applyAlignment="1">
      <alignment horizontal="center" vertical="center"/>
    </xf>
    <xf numFmtId="164" fontId="5" fillId="7" borderId="0" xfId="0" applyNumberFormat="1" applyFont="1" applyFill="1" applyBorder="1" applyAlignment="1">
      <alignment horizontal="center" vertical="center"/>
    </xf>
    <xf numFmtId="164" fontId="5" fillId="7" borderId="7" xfId="0" applyNumberFormat="1" applyFont="1" applyFill="1" applyBorder="1" applyAlignment="1">
      <alignment horizontal="center" vertical="center"/>
    </xf>
    <xf numFmtId="0" fontId="9" fillId="7" borderId="15" xfId="0" applyFont="1" applyFill="1" applyBorder="1" applyAlignment="1">
      <alignment horizontal="center" vertical="center"/>
    </xf>
    <xf numFmtId="0" fontId="9" fillId="7" borderId="48" xfId="0" applyFont="1" applyFill="1" applyBorder="1" applyAlignment="1">
      <alignment horizontal="center" vertical="center"/>
    </xf>
    <xf numFmtId="0" fontId="9" fillId="7" borderId="28" xfId="0" applyFont="1" applyFill="1" applyBorder="1" applyAlignment="1">
      <alignment horizontal="center" vertical="center"/>
    </xf>
    <xf numFmtId="164" fontId="10" fillId="0" borderId="27" xfId="0" applyNumberFormat="1" applyFont="1" applyBorder="1" applyAlignment="1">
      <alignment horizontal="center" vertical="center"/>
    </xf>
    <xf numFmtId="0" fontId="9" fillId="7" borderId="6" xfId="0" applyFont="1" applyFill="1" applyBorder="1" applyAlignment="1">
      <alignment horizontal="center" vertical="center"/>
    </xf>
    <xf numFmtId="2" fontId="10" fillId="0" borderId="19" xfId="0" applyNumberFormat="1" applyFont="1" applyFill="1" applyBorder="1" applyAlignment="1">
      <alignment horizontal="center" vertical="center"/>
    </xf>
    <xf numFmtId="165" fontId="5" fillId="9" borderId="19" xfId="0" applyNumberFormat="1" applyFont="1" applyFill="1" applyBorder="1" applyAlignment="1">
      <alignment horizontal="center"/>
    </xf>
    <xf numFmtId="0" fontId="10" fillId="0" borderId="0" xfId="0" applyFont="1" applyBorder="1" applyAlignment="1">
      <alignment vertical="center"/>
    </xf>
    <xf numFmtId="164" fontId="32" fillId="9" borderId="27" xfId="0" applyNumberFormat="1" applyFont="1" applyFill="1" applyBorder="1" applyAlignment="1">
      <alignment horizontal="center" vertical="center"/>
    </xf>
    <xf numFmtId="0" fontId="7" fillId="4" borderId="0" xfId="0" applyFont="1" applyFill="1" applyBorder="1" applyAlignment="1">
      <alignment vertical="center"/>
    </xf>
    <xf numFmtId="0" fontId="35" fillId="0" borderId="0" xfId="0" applyFont="1" applyFill="1" applyBorder="1" applyAlignment="1">
      <alignment vertical="center"/>
    </xf>
    <xf numFmtId="0" fontId="29" fillId="0" borderId="0" xfId="0" applyFont="1" applyFill="1"/>
    <xf numFmtId="0" fontId="4" fillId="4" borderId="4" xfId="0" applyFont="1" applyFill="1" applyBorder="1" applyAlignment="1">
      <alignment vertical="center"/>
    </xf>
    <xf numFmtId="0" fontId="0" fillId="24" borderId="4" xfId="0" applyFill="1" applyBorder="1" applyAlignment="1">
      <alignment vertical="center"/>
    </xf>
    <xf numFmtId="0" fontId="0" fillId="24" borderId="5" xfId="0" applyFill="1" applyBorder="1" applyAlignment="1">
      <alignment vertical="center"/>
    </xf>
    <xf numFmtId="0" fontId="0" fillId="24" borderId="0" xfId="0" applyFill="1" applyBorder="1"/>
    <xf numFmtId="0" fontId="0" fillId="24" borderId="7" xfId="0" applyFill="1" applyBorder="1"/>
    <xf numFmtId="0" fontId="0" fillId="24" borderId="9" xfId="0" applyFill="1" applyBorder="1"/>
    <xf numFmtId="0" fontId="0" fillId="24" borderId="10" xfId="0" applyFill="1" applyBorder="1"/>
    <xf numFmtId="0" fontId="39" fillId="9" borderId="26" xfId="0" applyFont="1" applyFill="1" applyBorder="1" applyAlignment="1">
      <alignment vertical="center"/>
    </xf>
    <xf numFmtId="0" fontId="0" fillId="9" borderId="0" xfId="0" applyFill="1"/>
    <xf numFmtId="49" fontId="46" fillId="2" borderId="14" xfId="0" applyNumberFormat="1" applyFont="1" applyFill="1" applyBorder="1" applyAlignment="1">
      <alignment horizontal="center" vertical="center"/>
    </xf>
    <xf numFmtId="0" fontId="4" fillId="4" borderId="55" xfId="0" applyFont="1" applyFill="1" applyBorder="1" applyAlignment="1">
      <alignment vertical="center"/>
    </xf>
    <xf numFmtId="0" fontId="4" fillId="4" borderId="56" xfId="0" applyFont="1" applyFill="1" applyBorder="1" applyAlignment="1">
      <alignment vertical="center"/>
    </xf>
    <xf numFmtId="0" fontId="4" fillId="4" borderId="57" xfId="0" applyFont="1" applyFill="1" applyBorder="1" applyAlignment="1">
      <alignment vertical="center"/>
    </xf>
    <xf numFmtId="0" fontId="52" fillId="9" borderId="26" xfId="0" applyFont="1" applyFill="1" applyBorder="1" applyAlignment="1">
      <alignment vertical="center"/>
    </xf>
    <xf numFmtId="0" fontId="53" fillId="9" borderId="26" xfId="0" applyFont="1" applyFill="1" applyBorder="1"/>
    <xf numFmtId="0" fontId="54" fillId="9" borderId="26" xfId="0" applyFont="1" applyFill="1" applyBorder="1"/>
    <xf numFmtId="49" fontId="53" fillId="9" borderId="26" xfId="0" applyNumberFormat="1" applyFont="1" applyFill="1" applyBorder="1" applyAlignment="1">
      <alignment vertical="center"/>
    </xf>
    <xf numFmtId="0" fontId="16" fillId="9" borderId="0" xfId="0" applyFont="1" applyFill="1" applyAlignment="1">
      <alignment vertical="center"/>
    </xf>
    <xf numFmtId="164" fontId="0" fillId="9" borderId="0" xfId="0" applyNumberFormat="1" applyFill="1"/>
    <xf numFmtId="164" fontId="33" fillId="9" borderId="0" xfId="1" applyNumberFormat="1" applyFont="1" applyFill="1" applyAlignment="1" applyProtection="1"/>
    <xf numFmtId="171" fontId="0" fillId="9" borderId="0" xfId="0" applyNumberFormat="1" applyFill="1"/>
    <xf numFmtId="164" fontId="40" fillId="9" borderId="50" xfId="0" applyNumberFormat="1" applyFont="1" applyFill="1" applyBorder="1" applyAlignment="1">
      <alignment horizontal="center" vertical="center"/>
    </xf>
    <xf numFmtId="171" fontId="40" fillId="9" borderId="50" xfId="0" applyNumberFormat="1" applyFont="1" applyFill="1" applyBorder="1" applyAlignment="1">
      <alignment horizontal="center" vertical="center"/>
    </xf>
    <xf numFmtId="171" fontId="10" fillId="9" borderId="50" xfId="0" applyNumberFormat="1" applyFont="1" applyFill="1" applyBorder="1" applyAlignment="1">
      <alignment horizontal="center" vertical="center"/>
    </xf>
    <xf numFmtId="2" fontId="10" fillId="9" borderId="52" xfId="0" applyNumberFormat="1" applyFont="1" applyFill="1" applyBorder="1" applyAlignment="1">
      <alignment horizontal="center" vertical="center"/>
    </xf>
    <xf numFmtId="0" fontId="39" fillId="9" borderId="51" xfId="0" applyFont="1" applyFill="1" applyBorder="1" applyAlignment="1">
      <alignment horizontal="left" vertical="center"/>
    </xf>
    <xf numFmtId="164" fontId="39" fillId="9" borderId="50" xfId="0" applyNumberFormat="1" applyFont="1" applyFill="1" applyBorder="1" applyAlignment="1">
      <alignment horizontal="center" vertical="center"/>
    </xf>
    <xf numFmtId="171" fontId="39" fillId="9" borderId="50" xfId="0" applyNumberFormat="1" applyFont="1" applyFill="1" applyBorder="1" applyAlignment="1">
      <alignment horizontal="center" vertical="center"/>
    </xf>
    <xf numFmtId="171" fontId="5" fillId="9" borderId="50" xfId="0" applyNumberFormat="1" applyFont="1" applyFill="1" applyBorder="1" applyAlignment="1">
      <alignment horizontal="center" vertical="center"/>
    </xf>
    <xf numFmtId="2" fontId="5" fillId="9" borderId="52" xfId="0" applyNumberFormat="1" applyFont="1" applyFill="1" applyBorder="1" applyAlignment="1">
      <alignment horizontal="center" vertical="center"/>
    </xf>
    <xf numFmtId="0" fontId="5" fillId="0" borderId="0" xfId="0" applyFont="1" applyAlignment="1">
      <alignment vertical="center"/>
    </xf>
    <xf numFmtId="164" fontId="5" fillId="0" borderId="0" xfId="0" applyNumberFormat="1" applyFont="1"/>
    <xf numFmtId="169" fontId="5" fillId="13" borderId="11" xfId="0" applyNumberFormat="1" applyFont="1" applyFill="1" applyBorder="1" applyAlignment="1">
      <alignment horizontal="center"/>
    </xf>
    <xf numFmtId="165" fontId="5" fillId="9" borderId="17" xfId="0" applyNumberFormat="1" applyFont="1" applyFill="1" applyBorder="1" applyAlignment="1" applyProtection="1">
      <alignment horizontal="center" vertical="center"/>
      <protection locked="0"/>
    </xf>
    <xf numFmtId="171" fontId="5" fillId="9" borderId="11" xfId="0" applyNumberFormat="1" applyFont="1" applyFill="1" applyBorder="1" applyAlignment="1" applyProtection="1">
      <alignment horizontal="center" vertical="center"/>
      <protection locked="0"/>
    </xf>
    <xf numFmtId="0" fontId="1" fillId="0" borderId="0" xfId="0" applyFont="1" applyAlignment="1">
      <alignment horizontal="center"/>
    </xf>
    <xf numFmtId="0" fontId="9" fillId="0" borderId="0" xfId="0" applyFont="1" applyFill="1" applyBorder="1" applyAlignment="1">
      <alignment horizontal="center" vertical="center"/>
    </xf>
  </cellXfs>
  <cellStyles count="3">
    <cellStyle name="Bad" xfId="2" builtinId="27"/>
    <cellStyle name="Hyperlink" xfId="1" builtinId="8"/>
    <cellStyle name="Normal" xfId="0" builtinId="0"/>
  </cellStyles>
  <dxfs count="0"/>
  <tableStyles count="0" defaultTableStyle="TableStyleMedium9" defaultPivotStyle="PivotStyleLight16"/>
  <colors>
    <mruColors>
      <color rgb="FF008000"/>
      <color rgb="FFCCFFCC"/>
      <color rgb="FFFFFF00"/>
      <color rgb="FFFDA1D6"/>
      <color rgb="FFFFFF66"/>
      <color rgb="FFFFFF99"/>
      <color rgb="FFFFCCCC"/>
      <color rgb="FFFFFFCC"/>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1</xdr:row>
      <xdr:rowOff>8966</xdr:rowOff>
    </xdr:from>
    <xdr:to>
      <xdr:col>13</xdr:col>
      <xdr:colOff>573741</xdr:colOff>
      <xdr:row>12</xdr:row>
      <xdr:rowOff>170330</xdr:rowOff>
    </xdr:to>
    <xdr:pic>
      <xdr:nvPicPr>
        <xdr:cNvPr id="1025" name="Picture 1"/>
        <xdr:cNvPicPr>
          <a:picLocks noChangeAspect="1" noChangeArrowheads="1"/>
        </xdr:cNvPicPr>
      </xdr:nvPicPr>
      <xdr:blipFill>
        <a:blip xmlns:r="http://schemas.openxmlformats.org/officeDocument/2006/relationships" r:embed="rId1" cstate="print"/>
        <a:srcRect t="27392" b="23986"/>
        <a:stretch>
          <a:fillRect/>
        </a:stretch>
      </xdr:blipFill>
      <xdr:spPr bwMode="auto">
        <a:xfrm>
          <a:off x="26894" y="788895"/>
          <a:ext cx="11214847" cy="3738282"/>
        </a:xfrm>
        <a:prstGeom prst="rect">
          <a:avLst/>
        </a:prstGeom>
        <a:noFill/>
        <a:ln w="25400">
          <a:solidFill>
            <a:schemeClr val="tx1"/>
          </a:solidFill>
          <a:miter lim="800000"/>
          <a:headEnd/>
          <a:tailEnd type="none" w="med" len="med"/>
        </a:ln>
        <a:effectLst/>
      </xdr:spPr>
    </xdr:pic>
    <xdr:clientData/>
  </xdr:twoCellAnchor>
  <xdr:twoCellAnchor>
    <xdr:from>
      <xdr:col>9</xdr:col>
      <xdr:colOff>206189</xdr:colOff>
      <xdr:row>13</xdr:row>
      <xdr:rowOff>385484</xdr:rowOff>
    </xdr:from>
    <xdr:to>
      <xdr:col>13</xdr:col>
      <xdr:colOff>475130</xdr:colOff>
      <xdr:row>15</xdr:row>
      <xdr:rowOff>152401</xdr:rowOff>
    </xdr:to>
    <xdr:sp macro="" textlink="">
      <xdr:nvSpPr>
        <xdr:cNvPr id="5" name="TextBox 4"/>
        <xdr:cNvSpPr txBox="1"/>
      </xdr:nvSpPr>
      <xdr:spPr>
        <a:xfrm>
          <a:off x="8794377" y="4921625"/>
          <a:ext cx="2348753" cy="457200"/>
        </a:xfrm>
        <a:prstGeom prst="rect">
          <a:avLst/>
        </a:prstGeom>
        <a:solidFill>
          <a:srgbClr val="FFFF99">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t>You can't balance rations without weighing</a:t>
          </a:r>
          <a:r>
            <a:rPr lang="en-US" sz="1100" b="1" baseline="0"/>
            <a:t> feed and weighing sheep.</a:t>
          </a:r>
          <a:endParaRPr lang="en-US" sz="1100" b="1"/>
        </a:p>
      </xdr:txBody>
    </xdr:sp>
    <xdr:clientData/>
  </xdr:twoCellAnchor>
  <xdr:twoCellAnchor editAs="oneCell">
    <xdr:from>
      <xdr:col>1</xdr:col>
      <xdr:colOff>348441</xdr:colOff>
      <xdr:row>30</xdr:row>
      <xdr:rowOff>2</xdr:rowOff>
    </xdr:from>
    <xdr:to>
      <xdr:col>1</xdr:col>
      <xdr:colOff>1591682</xdr:colOff>
      <xdr:row>36</xdr:row>
      <xdr:rowOff>80683</xdr:rowOff>
    </xdr:to>
    <xdr:pic>
      <xdr:nvPicPr>
        <xdr:cNvPr id="9"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27735" y="8892990"/>
          <a:ext cx="1243241" cy="1102658"/>
        </a:xfrm>
        <a:prstGeom prst="rect">
          <a:avLst/>
        </a:prstGeom>
        <a:noFill/>
        <a:ln w="1">
          <a:noFill/>
          <a:miter lim="800000"/>
          <a:headEnd/>
          <a:tailEnd type="none" w="med" len="med"/>
        </a:ln>
        <a:effectLst/>
      </xdr:spPr>
    </xdr:pic>
    <xdr:clientData/>
  </xdr:twoCellAnchor>
  <xdr:twoCellAnchor>
    <xdr:from>
      <xdr:col>1</xdr:col>
      <xdr:colOff>1766046</xdr:colOff>
      <xdr:row>30</xdr:row>
      <xdr:rowOff>0</xdr:rowOff>
    </xdr:from>
    <xdr:to>
      <xdr:col>13</xdr:col>
      <xdr:colOff>591670</xdr:colOff>
      <xdr:row>36</xdr:row>
      <xdr:rowOff>80682</xdr:rowOff>
    </xdr:to>
    <xdr:sp macro="" textlink="">
      <xdr:nvSpPr>
        <xdr:cNvPr id="10" name="TextBox 9"/>
        <xdr:cNvSpPr txBox="1"/>
      </xdr:nvSpPr>
      <xdr:spPr>
        <a:xfrm>
          <a:off x="1943846" y="9131300"/>
          <a:ext cx="9112624" cy="1071282"/>
        </a:xfrm>
        <a:prstGeom prst="rect">
          <a:avLst/>
        </a:prstGeom>
        <a:solidFill>
          <a:schemeClr val="lt1"/>
        </a:solidFill>
        <a:ln w="1270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lang="en-US" sz="1600"/>
            <a:t>This spreadsheet was developed by Susan Schoenian, Sheep &amp; Goat Specialist for University of </a:t>
          </a:r>
          <a:br>
            <a:rPr lang="en-US" sz="1600"/>
          </a:br>
          <a:r>
            <a:rPr lang="en-US" sz="1600"/>
            <a:t>Maryland Extension. Please direct questions to Susan at sschoen@umd.edu. Additional spreadsheets</a:t>
          </a:r>
          <a:r>
            <a:rPr lang="en-US" sz="1600" baseline="0"/>
            <a:t> </a:t>
          </a:r>
          <a:br>
            <a:rPr lang="en-US" sz="1600" baseline="0"/>
          </a:br>
          <a:r>
            <a:rPr lang="en-US" sz="1600" baseline="0"/>
            <a:t>are available on Susan's web site at http://www.sheepandgoat.com/spreadsheets.html.  </a:t>
          </a:r>
          <a:endParaRPr lang="en-US" sz="16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12</xdr:row>
      <xdr:rowOff>76200</xdr:rowOff>
    </xdr:from>
    <xdr:to>
      <xdr:col>11</xdr:col>
      <xdr:colOff>0</xdr:colOff>
      <xdr:row>21</xdr:row>
      <xdr:rowOff>73412</xdr:rowOff>
    </xdr:to>
    <xdr:pic>
      <xdr:nvPicPr>
        <xdr:cNvPr id="51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734425" y="3733800"/>
          <a:ext cx="3124200" cy="2397512"/>
        </a:xfrm>
        <a:prstGeom prst="rect">
          <a:avLst/>
        </a:prstGeom>
        <a:noFill/>
        <a:ln w="12700">
          <a:solidFill>
            <a:schemeClr val="tx1"/>
          </a:solid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226218</xdr:colOff>
      <xdr:row>14</xdr:row>
      <xdr:rowOff>250033</xdr:rowOff>
    </xdr:from>
    <xdr:to>
      <xdr:col>15</xdr:col>
      <xdr:colOff>761998</xdr:colOff>
      <xdr:row>25</xdr:row>
      <xdr:rowOff>1</xdr:rowOff>
    </xdr:to>
    <xdr:pic>
      <xdr:nvPicPr>
        <xdr:cNvPr id="4" name="yui_3_5_1_3_1352491149121_302" descr="http://farm9.staticflickr.com/8446/7784486394_f74a5ee59a_n.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91" r="4869"/>
        <a:stretch/>
      </xdr:blipFill>
      <xdr:spPr bwMode="auto">
        <a:xfrm>
          <a:off x="10632281" y="3893346"/>
          <a:ext cx="3214687" cy="263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166687</xdr:colOff>
      <xdr:row>12</xdr:row>
      <xdr:rowOff>166687</xdr:rowOff>
    </xdr:from>
    <xdr:to>
      <xdr:col>15</xdr:col>
      <xdr:colOff>523875</xdr:colOff>
      <xdr:row>20</xdr:row>
      <xdr:rowOff>100012</xdr:rowOff>
    </xdr:to>
    <xdr:pic>
      <xdr:nvPicPr>
        <xdr:cNvPr id="3" name="yui_3_5_1_3_1352490989995_302" descr="http://farm6.staticflickr.com/5092/5489444335_f03650b168_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9156" y="3286125"/>
          <a:ext cx="3036094"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214314</xdr:colOff>
      <xdr:row>21</xdr:row>
      <xdr:rowOff>178594</xdr:rowOff>
    </xdr:from>
    <xdr:to>
      <xdr:col>15</xdr:col>
      <xdr:colOff>583408</xdr:colOff>
      <xdr:row>29</xdr:row>
      <xdr:rowOff>259367</xdr:rowOff>
    </xdr:to>
    <xdr:pic>
      <xdr:nvPicPr>
        <xdr:cNvPr id="5" name="Picture 4" descr="http://farm9.staticflickr.com/8498/8443629184_03d487dc2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6095" y="5322094"/>
          <a:ext cx="3048000" cy="2176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238124</xdr:colOff>
      <xdr:row>12</xdr:row>
      <xdr:rowOff>142876</xdr:rowOff>
    </xdr:from>
    <xdr:to>
      <xdr:col>15</xdr:col>
      <xdr:colOff>595312</xdr:colOff>
      <xdr:row>19</xdr:row>
      <xdr:rowOff>233363</xdr:rowOff>
    </xdr:to>
    <xdr:pic>
      <xdr:nvPicPr>
        <xdr:cNvPr id="3" name="yui_3_5_1_3_1352490934863_302" descr="http://farm8.staticflickr.com/7070/7027587569_5854d88de9_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79593" y="3655220"/>
          <a:ext cx="3036094" cy="20312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142876</xdr:colOff>
      <xdr:row>13</xdr:row>
      <xdr:rowOff>66674</xdr:rowOff>
    </xdr:from>
    <xdr:to>
      <xdr:col>16</xdr:col>
      <xdr:colOff>28576</xdr:colOff>
      <xdr:row>22</xdr:row>
      <xdr:rowOff>100011</xdr:rowOff>
    </xdr:to>
    <xdr:pic>
      <xdr:nvPicPr>
        <xdr:cNvPr id="3" name="yui_3_5_1_3_1352488255902_302" descr="http://farm6.staticflickr.com/5238/7185198283_0efe15edcb_n.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53" b="3488"/>
        <a:stretch/>
      </xdr:blipFill>
      <xdr:spPr bwMode="auto">
        <a:xfrm>
          <a:off x="8108157" y="3745705"/>
          <a:ext cx="3076575" cy="23907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7144</xdr:colOff>
      <xdr:row>23</xdr:row>
      <xdr:rowOff>226219</xdr:rowOff>
    </xdr:from>
    <xdr:to>
      <xdr:col>16</xdr:col>
      <xdr:colOff>7145</xdr:colOff>
      <xdr:row>31</xdr:row>
      <xdr:rowOff>254794</xdr:rowOff>
    </xdr:to>
    <xdr:pic>
      <xdr:nvPicPr>
        <xdr:cNvPr id="6" name="yui_3_5_1_3_1352489997224_302" descr="http://farm6.staticflickr.com/5196/7185216121_9d9de7fbb4_n.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77488" y="6262688"/>
          <a:ext cx="3036094" cy="2124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167640</xdr:colOff>
      <xdr:row>14</xdr:row>
      <xdr:rowOff>68580</xdr:rowOff>
    </xdr:from>
    <xdr:to>
      <xdr:col>14</xdr:col>
      <xdr:colOff>26844</xdr:colOff>
      <xdr:row>22</xdr:row>
      <xdr:rowOff>100965</xdr:rowOff>
    </xdr:to>
    <xdr:pic>
      <xdr:nvPicPr>
        <xdr:cNvPr id="717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0614660" y="3573780"/>
          <a:ext cx="2678604" cy="2110740"/>
        </a:xfrm>
        <a:prstGeom prst="rect">
          <a:avLst/>
        </a:prstGeom>
        <a:noFill/>
        <a:ln w="12700">
          <a:solidFill>
            <a:schemeClr val="tx1"/>
          </a:solidFill>
          <a:miter lim="800000"/>
          <a:headEnd/>
          <a:tailEnd type="none" w="med" len="med"/>
        </a:ln>
        <a:effectLst/>
      </xdr:spPr>
    </xdr:pic>
    <xdr:clientData/>
  </xdr:twoCellAnchor>
  <xdr:twoCellAnchor editAs="oneCell">
    <xdr:from>
      <xdr:col>11</xdr:col>
      <xdr:colOff>154781</xdr:colOff>
      <xdr:row>22</xdr:row>
      <xdr:rowOff>226219</xdr:rowOff>
    </xdr:from>
    <xdr:to>
      <xdr:col>14</xdr:col>
      <xdr:colOff>71437</xdr:colOff>
      <xdr:row>31</xdr:row>
      <xdr:rowOff>11613</xdr:rowOff>
    </xdr:to>
    <xdr:pic>
      <xdr:nvPicPr>
        <xdr:cNvPr id="3" name="yui_3_5_1_3_1352491242386_302" descr="http://farm6.staticflickr.com/5131/5489451303_c02ea96647_n.jp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4687"/>
        <a:stretch/>
      </xdr:blipFill>
      <xdr:spPr bwMode="auto">
        <a:xfrm>
          <a:off x="9001125" y="5941219"/>
          <a:ext cx="2678906" cy="22499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166687</xdr:colOff>
      <xdr:row>31</xdr:row>
      <xdr:rowOff>130968</xdr:rowOff>
    </xdr:from>
    <xdr:to>
      <xdr:col>14</xdr:col>
      <xdr:colOff>71437</xdr:colOff>
      <xdr:row>40</xdr:row>
      <xdr:rowOff>102777</xdr:rowOff>
    </xdr:to>
    <xdr:pic>
      <xdr:nvPicPr>
        <xdr:cNvPr id="4" name="yui_3_5_1_3_1352491303771_302" descr="http://farm8.staticflickr.com/7103/7327495392_0c31b0c5c2_n.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783"/>
        <a:stretch/>
      </xdr:blipFill>
      <xdr:spPr bwMode="auto">
        <a:xfrm>
          <a:off x="9013031" y="8310562"/>
          <a:ext cx="2667000" cy="23292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9525</xdr:colOff>
      <xdr:row>14</xdr:row>
      <xdr:rowOff>226694</xdr:rowOff>
    </xdr:from>
    <xdr:to>
      <xdr:col>15</xdr:col>
      <xdr:colOff>595312</xdr:colOff>
      <xdr:row>21</xdr:row>
      <xdr:rowOff>141811</xdr:rowOff>
    </xdr:to>
    <xdr:pic>
      <xdr:nvPicPr>
        <xdr:cNvPr id="307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867900" y="4060507"/>
          <a:ext cx="2717006" cy="1665335"/>
        </a:xfrm>
        <a:prstGeom prst="rect">
          <a:avLst/>
        </a:prstGeom>
        <a:noFill/>
        <a:ln w="12700">
          <a:solidFill>
            <a:schemeClr val="tx1"/>
          </a:solidFill>
          <a:miter lim="800000"/>
          <a:headEnd/>
          <a:tailEnd type="none" w="med" len="med"/>
        </a:ln>
        <a:effectLst/>
      </xdr:spPr>
    </xdr:pic>
    <xdr:clientData/>
  </xdr:twoCellAnchor>
  <xdr:twoCellAnchor editAs="oneCell">
    <xdr:from>
      <xdr:col>10</xdr:col>
      <xdr:colOff>285748</xdr:colOff>
      <xdr:row>22</xdr:row>
      <xdr:rowOff>95250</xdr:rowOff>
    </xdr:from>
    <xdr:to>
      <xdr:col>16</xdr:col>
      <xdr:colOff>35717</xdr:colOff>
      <xdr:row>35</xdr:row>
      <xdr:rowOff>213879</xdr:rowOff>
    </xdr:to>
    <xdr:pic>
      <xdr:nvPicPr>
        <xdr:cNvPr id="3" name="yui_3_5_1_3_1352491529164_306" descr="http://farm4.staticflickr.com/3083/2715020117_353e7a39c4_n.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34561" y="5929313"/>
          <a:ext cx="2797969" cy="33690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285750</xdr:colOff>
      <xdr:row>36</xdr:row>
      <xdr:rowOff>166688</xdr:rowOff>
    </xdr:from>
    <xdr:to>
      <xdr:col>16</xdr:col>
      <xdr:colOff>23812</xdr:colOff>
      <xdr:row>43</xdr:row>
      <xdr:rowOff>220569</xdr:rowOff>
    </xdr:to>
    <xdr:pic>
      <xdr:nvPicPr>
        <xdr:cNvPr id="4" name="yui_3_5_1_3_1352491611123_303" descr="http://farm5.staticflickr.com/4114/4756948667_7a174e2145_n.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34563" y="9501188"/>
          <a:ext cx="2786062" cy="20184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12</xdr:row>
      <xdr:rowOff>68580</xdr:rowOff>
    </xdr:from>
    <xdr:to>
      <xdr:col>16</xdr:col>
      <xdr:colOff>10161</xdr:colOff>
      <xdr:row>23</xdr:row>
      <xdr:rowOff>79058</xdr:rowOff>
    </xdr:to>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395460" y="3108960"/>
          <a:ext cx="3058160" cy="2293620"/>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198121</xdr:colOff>
      <xdr:row>12</xdr:row>
      <xdr:rowOff>106680</xdr:rowOff>
    </xdr:from>
    <xdr:to>
      <xdr:col>15</xdr:col>
      <xdr:colOff>1</xdr:colOff>
      <xdr:row>18</xdr:row>
      <xdr:rowOff>103822</xdr:rowOff>
    </xdr:to>
    <xdr:pic>
      <xdr:nvPicPr>
        <xdr:cNvPr id="409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305801" y="3032760"/>
          <a:ext cx="2453640" cy="1744980"/>
        </a:xfrm>
        <a:prstGeom prst="rect">
          <a:avLst/>
        </a:prstGeom>
        <a:noFill/>
        <a:ln w="12700">
          <a:solidFill>
            <a:schemeClr val="tx1"/>
          </a:solid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schoen@umd.ed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8000"/>
    <pageSetUpPr fitToPage="1"/>
  </sheetPr>
  <dimension ref="A1:T89"/>
  <sheetViews>
    <sheetView showGridLines="0" tabSelected="1" zoomScale="75" zoomScaleNormal="75" workbookViewId="0"/>
  </sheetViews>
  <sheetFormatPr defaultRowHeight="12.75" x14ac:dyDescent="0.2"/>
  <cols>
    <col min="1" max="1" width="2.5703125" customWidth="1"/>
    <col min="2" max="2" width="33" customWidth="1"/>
    <col min="3" max="3" width="13" style="3" customWidth="1"/>
    <col min="4" max="4" width="13.28515625" style="3" customWidth="1"/>
    <col min="5" max="9" width="12.7109375" style="3" customWidth="1"/>
    <col min="10" max="10" width="3.7109375" customWidth="1"/>
    <col min="14" max="14" width="9.140625" customWidth="1"/>
    <col min="17" max="17" width="38.42578125" customWidth="1"/>
  </cols>
  <sheetData>
    <row r="1" spans="1:20" ht="61.5" customHeight="1" x14ac:dyDescent="0.2">
      <c r="A1" s="138"/>
      <c r="B1" s="414" t="s">
        <v>204</v>
      </c>
      <c r="C1" s="139"/>
      <c r="D1" s="139"/>
      <c r="E1" s="139"/>
      <c r="F1" s="139"/>
      <c r="G1" s="139"/>
      <c r="H1" s="139"/>
      <c r="I1" s="139"/>
      <c r="J1" s="140"/>
      <c r="K1" s="140"/>
      <c r="L1" s="140"/>
      <c r="M1" s="140"/>
      <c r="N1" s="141"/>
    </row>
    <row r="2" spans="1:20" s="40" customFormat="1" ht="26.25" x14ac:dyDescent="0.4">
      <c r="B2" s="46"/>
      <c r="C2" s="39"/>
      <c r="D2" s="39"/>
      <c r="E2" s="39"/>
      <c r="F2" s="39"/>
      <c r="G2" s="39"/>
      <c r="H2" s="39"/>
      <c r="I2" s="39"/>
    </row>
    <row r="3" spans="1:20" s="31" customFormat="1" ht="21.75" customHeight="1" x14ac:dyDescent="0.25">
      <c r="A3" s="47"/>
      <c r="B3" s="47"/>
      <c r="C3" s="47"/>
      <c r="D3" s="47"/>
      <c r="E3" s="47"/>
      <c r="F3" s="47"/>
      <c r="G3" s="47"/>
      <c r="H3" s="516"/>
      <c r="I3" s="516"/>
      <c r="K3" s="48"/>
    </row>
    <row r="4" spans="1:20" s="31" customFormat="1" ht="26.25" customHeight="1" x14ac:dyDescent="0.2">
      <c r="A4" s="49"/>
      <c r="B4" s="50"/>
      <c r="C4" s="51"/>
      <c r="D4" s="51"/>
      <c r="E4" s="51"/>
      <c r="F4" s="52"/>
      <c r="G4" s="52"/>
      <c r="H4" s="53"/>
      <c r="I4" s="54"/>
    </row>
    <row r="5" spans="1:20" s="31" customFormat="1" ht="26.25" customHeight="1" x14ac:dyDescent="0.2">
      <c r="A5" s="49"/>
      <c r="B5" s="50"/>
      <c r="C5" s="51"/>
      <c r="D5" s="51"/>
      <c r="E5" s="51"/>
      <c r="F5" s="52"/>
      <c r="G5" s="52"/>
      <c r="H5" s="53"/>
      <c r="I5" s="54"/>
      <c r="K5" s="55"/>
      <c r="L5" s="29"/>
    </row>
    <row r="6" spans="1:20" s="31" customFormat="1" ht="26.25" customHeight="1" x14ac:dyDescent="0.2">
      <c r="A6" s="49"/>
      <c r="B6" s="50"/>
      <c r="C6" s="51"/>
      <c r="D6" s="51"/>
      <c r="E6" s="51"/>
      <c r="F6" s="52"/>
      <c r="G6" s="52"/>
      <c r="H6" s="53"/>
      <c r="I6" s="54"/>
      <c r="K6" s="55"/>
      <c r="L6" s="29"/>
      <c r="Q6"/>
      <c r="R6" s="58"/>
      <c r="S6" s="58"/>
      <c r="T6" s="58"/>
    </row>
    <row r="7" spans="1:20" s="31" customFormat="1" ht="26.25" customHeight="1" x14ac:dyDescent="0.2">
      <c r="A7" s="49"/>
      <c r="B7" s="50"/>
      <c r="C7" s="51"/>
      <c r="D7" s="51"/>
      <c r="E7" s="51"/>
      <c r="F7" s="52"/>
      <c r="G7" s="52"/>
      <c r="H7" s="53"/>
      <c r="I7" s="54"/>
      <c r="K7" s="55"/>
      <c r="L7" s="29"/>
    </row>
    <row r="8" spans="1:20" s="31" customFormat="1" ht="26.25" customHeight="1" x14ac:dyDescent="0.2">
      <c r="A8" s="49"/>
      <c r="B8" s="50"/>
      <c r="C8" s="51"/>
      <c r="D8" s="51"/>
      <c r="E8" s="51"/>
      <c r="F8" s="52"/>
      <c r="G8" s="52"/>
      <c r="H8" s="53"/>
      <c r="I8" s="54"/>
      <c r="K8" s="55"/>
      <c r="L8" s="29"/>
    </row>
    <row r="9" spans="1:20" s="31" customFormat="1" ht="26.25" customHeight="1" x14ac:dyDescent="0.2">
      <c r="A9" s="49"/>
      <c r="B9" s="50"/>
      <c r="C9" s="51"/>
      <c r="D9" s="51"/>
      <c r="E9" s="51"/>
      <c r="F9" s="52"/>
      <c r="G9" s="52"/>
      <c r="H9" s="53"/>
      <c r="I9" s="54"/>
      <c r="K9" s="55"/>
      <c r="L9" s="29"/>
    </row>
    <row r="10" spans="1:20" s="31" customFormat="1" ht="26.25" customHeight="1" x14ac:dyDescent="0.2">
      <c r="A10" s="49"/>
      <c r="B10" s="50"/>
      <c r="C10" s="51"/>
      <c r="D10" s="51"/>
      <c r="E10" s="51"/>
      <c r="F10" s="52"/>
      <c r="G10" s="52"/>
      <c r="H10" s="53"/>
      <c r="I10" s="54"/>
      <c r="K10" s="55"/>
      <c r="L10" s="29"/>
    </row>
    <row r="11" spans="1:20" s="31" customFormat="1" ht="26.25" customHeight="1" x14ac:dyDescent="0.4">
      <c r="A11" s="49"/>
      <c r="B11" s="59"/>
      <c r="C11" s="51"/>
      <c r="D11" s="51"/>
      <c r="E11" s="51"/>
      <c r="F11" s="52"/>
      <c r="G11" s="52"/>
      <c r="H11" s="53"/>
      <c r="I11" s="54"/>
      <c r="K11" s="55"/>
      <c r="L11" s="29"/>
    </row>
    <row r="12" spans="1:20" s="31" customFormat="1" ht="26.25" customHeight="1" x14ac:dyDescent="0.2">
      <c r="A12" s="49"/>
      <c r="F12" s="52"/>
      <c r="G12" s="52"/>
      <c r="H12" s="53"/>
      <c r="I12" s="54"/>
      <c r="K12" s="55"/>
      <c r="L12" s="29"/>
    </row>
    <row r="13" spans="1:20" s="31" customFormat="1" ht="14.45" customHeight="1" thickBot="1" x14ac:dyDescent="0.25">
      <c r="B13" s="57"/>
      <c r="F13" s="47"/>
      <c r="G13" s="47"/>
      <c r="H13" s="516"/>
      <c r="I13" s="516"/>
      <c r="K13" s="55"/>
      <c r="L13" s="29"/>
    </row>
    <row r="14" spans="1:20" s="9" customFormat="1" ht="33" customHeight="1" x14ac:dyDescent="0.2">
      <c r="A14" s="22"/>
      <c r="B14" s="33" t="s">
        <v>233</v>
      </c>
      <c r="C14" s="7"/>
      <c r="D14" s="7"/>
      <c r="E14" s="7"/>
      <c r="F14" s="7"/>
      <c r="G14" s="7"/>
      <c r="H14" s="7"/>
      <c r="I14" s="7"/>
      <c r="J14" s="8"/>
      <c r="K14" s="60" t="s">
        <v>13</v>
      </c>
      <c r="L14" s="60"/>
      <c r="M14" s="60"/>
      <c r="N14" s="61"/>
      <c r="O14" s="31"/>
    </row>
    <row r="15" spans="1:20" s="9" customFormat="1" ht="21" customHeight="1" x14ac:dyDescent="0.2">
      <c r="A15" s="23"/>
      <c r="B15" s="21" t="s">
        <v>175</v>
      </c>
      <c r="C15" s="14"/>
      <c r="D15" s="14"/>
      <c r="E15" s="14"/>
      <c r="F15" s="14"/>
      <c r="G15" s="14"/>
      <c r="H15" s="14"/>
      <c r="I15" s="14"/>
      <c r="J15" s="15"/>
      <c r="K15" s="15"/>
      <c r="L15" s="15"/>
      <c r="M15" s="15"/>
      <c r="N15" s="16"/>
      <c r="O15" s="31"/>
    </row>
    <row r="16" spans="1:20" s="9" customFormat="1" ht="21" customHeight="1" x14ac:dyDescent="0.2">
      <c r="A16" s="23"/>
      <c r="B16" s="21" t="s">
        <v>206</v>
      </c>
      <c r="C16" s="14"/>
      <c r="D16" s="14"/>
      <c r="E16" s="14"/>
      <c r="F16" s="14"/>
      <c r="G16" s="14"/>
      <c r="H16" s="14"/>
      <c r="I16" s="14"/>
      <c r="J16" s="15"/>
      <c r="K16" s="15"/>
      <c r="L16" s="15"/>
      <c r="M16" s="15"/>
      <c r="N16" s="16"/>
      <c r="O16" s="31"/>
    </row>
    <row r="17" spans="1:19" s="9" customFormat="1" ht="21" customHeight="1" x14ac:dyDescent="0.2">
      <c r="A17" s="23"/>
      <c r="B17" s="21" t="s">
        <v>44</v>
      </c>
      <c r="C17" s="14"/>
      <c r="D17" s="14"/>
      <c r="E17" s="14"/>
      <c r="F17" s="14"/>
      <c r="G17" s="14"/>
      <c r="H17" s="14"/>
      <c r="I17" s="14"/>
      <c r="J17" s="15"/>
      <c r="K17" s="15"/>
      <c r="L17" s="15"/>
      <c r="M17" s="15"/>
      <c r="N17" s="16"/>
      <c r="O17" s="31"/>
      <c r="S17" s="56"/>
    </row>
    <row r="18" spans="1:19" s="9" customFormat="1" ht="21" customHeight="1" x14ac:dyDescent="0.2">
      <c r="A18" s="23"/>
      <c r="B18" s="21" t="s">
        <v>148</v>
      </c>
      <c r="C18" s="14"/>
      <c r="D18" s="14"/>
      <c r="E18" s="14"/>
      <c r="F18" s="14"/>
      <c r="G18" s="14"/>
      <c r="H18" s="14"/>
      <c r="I18" s="14"/>
      <c r="J18" s="15"/>
      <c r="K18" s="15"/>
      <c r="L18" s="15"/>
      <c r="M18" s="15"/>
      <c r="N18" s="16"/>
      <c r="O18" s="31"/>
    </row>
    <row r="19" spans="1:19" s="9" customFormat="1" ht="21" customHeight="1" x14ac:dyDescent="0.2">
      <c r="A19" s="23"/>
      <c r="B19" s="21" t="s">
        <v>66</v>
      </c>
      <c r="C19" s="14"/>
      <c r="D19" s="14"/>
      <c r="E19" s="14"/>
      <c r="F19" s="14"/>
      <c r="G19" s="14"/>
      <c r="H19" s="14"/>
      <c r="I19" s="14"/>
      <c r="J19" s="15"/>
      <c r="K19" s="15"/>
      <c r="L19" s="15"/>
      <c r="M19" s="15"/>
      <c r="N19" s="16"/>
      <c r="O19" s="31"/>
    </row>
    <row r="20" spans="1:19" s="9" customFormat="1" ht="21" customHeight="1" x14ac:dyDescent="0.2">
      <c r="A20" s="23"/>
      <c r="B20" s="21" t="s">
        <v>207</v>
      </c>
      <c r="C20" s="14"/>
      <c r="D20" s="14"/>
      <c r="E20" s="14"/>
      <c r="F20" s="14"/>
      <c r="G20" s="14"/>
      <c r="H20" s="14"/>
      <c r="I20" s="14"/>
      <c r="J20" s="15"/>
      <c r="K20" s="15"/>
      <c r="L20" s="15"/>
      <c r="M20" s="15"/>
      <c r="N20" s="16"/>
      <c r="O20" s="31"/>
    </row>
    <row r="21" spans="1:19" s="9" customFormat="1" ht="21" customHeight="1" x14ac:dyDescent="0.2">
      <c r="A21" s="23"/>
      <c r="B21" s="21" t="s">
        <v>60</v>
      </c>
      <c r="C21" s="14"/>
      <c r="D21" s="14"/>
      <c r="E21" s="14"/>
      <c r="F21" s="14"/>
      <c r="G21" s="14"/>
      <c r="H21" s="14"/>
      <c r="I21" s="14"/>
      <c r="J21" s="15"/>
      <c r="K21" s="15"/>
      <c r="L21" s="15"/>
      <c r="M21" s="15"/>
      <c r="N21" s="16"/>
      <c r="O21" s="31"/>
    </row>
    <row r="22" spans="1:19" s="9" customFormat="1" ht="21" customHeight="1" x14ac:dyDescent="0.2">
      <c r="A22" s="23"/>
      <c r="B22" s="21" t="s">
        <v>194</v>
      </c>
      <c r="C22" s="14"/>
      <c r="D22" s="14"/>
      <c r="E22" s="14"/>
      <c r="F22" s="14"/>
      <c r="G22" s="14"/>
      <c r="H22" s="14"/>
      <c r="I22" s="14"/>
      <c r="J22" s="15"/>
      <c r="K22" s="15"/>
      <c r="L22" s="15"/>
      <c r="M22" s="15"/>
      <c r="N22" s="16"/>
      <c r="O22" s="31"/>
    </row>
    <row r="23" spans="1:19" s="9" customFormat="1" ht="21" customHeight="1" x14ac:dyDescent="0.2">
      <c r="A23" s="23"/>
      <c r="B23" s="21" t="s">
        <v>208</v>
      </c>
      <c r="C23" s="14"/>
      <c r="D23" s="14"/>
      <c r="E23" s="14"/>
      <c r="F23" s="14"/>
      <c r="G23" s="14"/>
      <c r="H23" s="14"/>
      <c r="I23" s="14"/>
      <c r="J23" s="15"/>
      <c r="K23" s="15"/>
      <c r="L23" s="15"/>
      <c r="M23" s="15"/>
      <c r="N23" s="16"/>
      <c r="O23" s="31"/>
    </row>
    <row r="24" spans="1:19" s="9" customFormat="1" ht="21" customHeight="1" x14ac:dyDescent="0.2">
      <c r="A24" s="23"/>
      <c r="B24" s="21" t="s">
        <v>149</v>
      </c>
      <c r="C24" s="14"/>
      <c r="D24" s="14"/>
      <c r="E24" s="14"/>
      <c r="F24" s="14"/>
      <c r="G24" s="14"/>
      <c r="H24" s="14"/>
      <c r="I24" s="14"/>
      <c r="J24" s="15"/>
      <c r="K24" s="15"/>
      <c r="L24" s="15"/>
      <c r="M24" s="15"/>
      <c r="N24" s="16"/>
      <c r="O24" s="31"/>
    </row>
    <row r="25" spans="1:19" s="9" customFormat="1" ht="21" customHeight="1" x14ac:dyDescent="0.2">
      <c r="A25" s="23"/>
      <c r="B25" s="21" t="s">
        <v>176</v>
      </c>
      <c r="C25" s="14"/>
      <c r="D25" s="14"/>
      <c r="E25" s="14"/>
      <c r="F25" s="14"/>
      <c r="G25" s="14"/>
      <c r="H25" s="14"/>
      <c r="I25" s="14"/>
      <c r="J25" s="15"/>
      <c r="K25" s="15"/>
      <c r="L25" s="15"/>
      <c r="M25" s="15"/>
      <c r="N25" s="16"/>
      <c r="O25" s="31"/>
    </row>
    <row r="26" spans="1:19" s="9" customFormat="1" ht="21" customHeight="1" x14ac:dyDescent="0.2">
      <c r="A26" s="23"/>
      <c r="B26" s="21" t="s">
        <v>150</v>
      </c>
      <c r="C26" s="14"/>
      <c r="D26" s="14"/>
      <c r="E26" s="14"/>
      <c r="F26" s="14"/>
      <c r="G26" s="14"/>
      <c r="H26" s="14"/>
      <c r="I26" s="14"/>
      <c r="J26" s="15"/>
      <c r="K26" s="15"/>
      <c r="L26" s="15"/>
      <c r="M26" s="15"/>
      <c r="N26" s="16"/>
      <c r="O26" s="31"/>
    </row>
    <row r="27" spans="1:19" s="9" customFormat="1" ht="21" customHeight="1" x14ac:dyDescent="0.2">
      <c r="A27" s="23"/>
      <c r="B27" s="21" t="s">
        <v>178</v>
      </c>
      <c r="C27" s="14"/>
      <c r="D27" s="14"/>
      <c r="E27" s="14"/>
      <c r="F27" s="14"/>
      <c r="G27" s="14"/>
      <c r="H27" s="14"/>
      <c r="I27" s="14"/>
      <c r="J27" s="15"/>
      <c r="K27" s="15"/>
      <c r="L27" s="15"/>
      <c r="M27" s="15"/>
      <c r="N27" s="16"/>
      <c r="O27" s="31"/>
    </row>
    <row r="28" spans="1:19" s="9" customFormat="1" ht="21" customHeight="1" x14ac:dyDescent="0.2">
      <c r="A28" s="23"/>
      <c r="B28" s="21" t="s">
        <v>63</v>
      </c>
      <c r="C28" s="14"/>
      <c r="D28" s="14"/>
      <c r="E28" s="14"/>
      <c r="F28" s="14"/>
      <c r="G28" s="14"/>
      <c r="H28" s="14"/>
      <c r="I28" s="14"/>
      <c r="J28" s="15"/>
      <c r="K28" s="15"/>
      <c r="L28" s="15"/>
      <c r="M28" s="15"/>
      <c r="N28" s="16"/>
      <c r="O28" s="31"/>
    </row>
    <row r="29" spans="1:19" s="9" customFormat="1" ht="21" customHeight="1" thickBot="1" x14ac:dyDescent="0.25">
      <c r="A29" s="24"/>
      <c r="B29" s="25" t="s">
        <v>209</v>
      </c>
      <c r="C29" s="17"/>
      <c r="D29" s="17"/>
      <c r="E29" s="17"/>
      <c r="F29" s="17"/>
      <c r="G29" s="17"/>
      <c r="H29" s="17"/>
      <c r="I29" s="17"/>
      <c r="J29" s="18"/>
      <c r="K29" s="18"/>
      <c r="L29" s="18"/>
      <c r="M29" s="18"/>
      <c r="N29" s="19"/>
      <c r="O29" s="31"/>
    </row>
    <row r="35" spans="1:15" s="3" customFormat="1" x14ac:dyDescent="0.2">
      <c r="A35"/>
      <c r="B35"/>
      <c r="H35" s="20"/>
      <c r="J35"/>
      <c r="K35"/>
      <c r="L35"/>
      <c r="M35"/>
      <c r="N35"/>
      <c r="O35"/>
    </row>
    <row r="36" spans="1:15" s="3" customFormat="1" x14ac:dyDescent="0.2">
      <c r="A36"/>
      <c r="B36"/>
      <c r="H36" s="20"/>
      <c r="J36"/>
      <c r="K36"/>
      <c r="L36"/>
      <c r="M36"/>
      <c r="N36"/>
      <c r="O36"/>
    </row>
    <row r="38" spans="1:15" x14ac:dyDescent="0.2">
      <c r="B38" s="515" t="s">
        <v>238</v>
      </c>
    </row>
    <row r="89" spans="1:15" s="3" customFormat="1" x14ac:dyDescent="0.2">
      <c r="A89"/>
      <c r="B89" s="1"/>
      <c r="J89"/>
      <c r="K89"/>
      <c r="L89"/>
      <c r="M89"/>
      <c r="N89"/>
      <c r="O89"/>
    </row>
  </sheetData>
  <sheetProtection algorithmName="SHA-512" hashValue="vS0oel3MbhJO+be0rI6Oh1f2oEAepX7CTsbNQ3s7aAbqur4Mq6l1Jg/zqqt0Tqi+OvLurj2xjyg3SkTXugcSuA==" saltValue="ShQuwNpVQhEq2yIuoNamug==" spinCount="100000" sheet="1" objects="1" scenarios="1"/>
  <mergeCells count="2">
    <mergeCell ref="H3:I3"/>
    <mergeCell ref="H13:I13"/>
  </mergeCells>
  <hyperlinks>
    <hyperlink ref="K14:N14" r:id="rId1" display="by Susan Schoenian"/>
  </hyperlinks>
  <pageMargins left="0.75" right="0.75" top="1" bottom="1" header="0.5" footer="0.5"/>
  <pageSetup scale="6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sheetPr>
  <dimension ref="B1:O107"/>
  <sheetViews>
    <sheetView showGridLines="0" zoomScale="80" zoomScaleNormal="80" workbookViewId="0">
      <pane ySplit="3" topLeftCell="A4" activePane="bottomLeft" state="frozen"/>
      <selection pane="bottomLeft" activeCell="F8" sqref="F8"/>
    </sheetView>
  </sheetViews>
  <sheetFormatPr defaultRowHeight="12.75" x14ac:dyDescent="0.2"/>
  <cols>
    <col min="1" max="1" width="2.85546875" customWidth="1"/>
    <col min="2" max="2" width="4.7109375" customWidth="1"/>
    <col min="3" max="3" width="34.5703125" style="135" customWidth="1"/>
    <col min="4" max="10" width="14.7109375" customWidth="1"/>
    <col min="11" max="11" width="3.140625" customWidth="1"/>
  </cols>
  <sheetData>
    <row r="1" spans="2:15" ht="66" customHeight="1" x14ac:dyDescent="0.8">
      <c r="B1" s="381" t="s">
        <v>45</v>
      </c>
      <c r="C1" s="132"/>
      <c r="D1" s="41"/>
      <c r="E1" s="41"/>
      <c r="F1" s="41"/>
      <c r="G1" s="41"/>
      <c r="H1" s="41"/>
      <c r="I1" s="41"/>
      <c r="J1" s="41"/>
      <c r="K1" s="37"/>
    </row>
    <row r="2" spans="2:15" ht="13.9" customHeight="1" thickBot="1" x14ac:dyDescent="0.65">
      <c r="B2" s="42"/>
      <c r="C2" s="132"/>
      <c r="D2" s="41"/>
      <c r="E2" s="41"/>
      <c r="F2" s="41"/>
      <c r="G2" s="41"/>
      <c r="H2" s="41"/>
      <c r="I2" s="41"/>
      <c r="J2" s="41"/>
      <c r="K2" s="37"/>
    </row>
    <row r="3" spans="2:15" ht="18.75" customHeight="1" thickBot="1" x14ac:dyDescent="0.25">
      <c r="B3" s="487" t="s">
        <v>229</v>
      </c>
      <c r="C3" s="382"/>
      <c r="D3" s="383"/>
      <c r="E3" s="383"/>
      <c r="F3" s="383"/>
      <c r="G3" s="383"/>
      <c r="H3" s="383"/>
      <c r="I3" s="384"/>
      <c r="J3" s="384"/>
      <c r="K3" s="390"/>
      <c r="L3" s="391"/>
      <c r="M3" s="398"/>
    </row>
    <row r="4" spans="2:15" ht="34.5" customHeight="1" thickBot="1" x14ac:dyDescent="0.4">
      <c r="B4" s="203"/>
      <c r="C4" s="367" t="s">
        <v>158</v>
      </c>
      <c r="D4" s="189"/>
      <c r="E4" s="189"/>
      <c r="F4" s="189"/>
      <c r="G4" s="189"/>
      <c r="H4" s="189"/>
      <c r="I4" s="189"/>
      <c r="J4" s="189"/>
    </row>
    <row r="5" spans="2:15" ht="21" customHeight="1" thickBot="1" x14ac:dyDescent="0.35">
      <c r="B5" s="235" t="s">
        <v>40</v>
      </c>
      <c r="C5" s="236" t="s">
        <v>5</v>
      </c>
      <c r="D5" s="237" t="s">
        <v>6</v>
      </c>
      <c r="E5" s="237" t="s">
        <v>11</v>
      </c>
      <c r="F5" s="237" t="s">
        <v>1</v>
      </c>
      <c r="G5" s="237" t="s">
        <v>2</v>
      </c>
      <c r="H5" s="237" t="s">
        <v>3</v>
      </c>
      <c r="I5" s="237" t="s">
        <v>4</v>
      </c>
      <c r="J5" s="238" t="s">
        <v>65</v>
      </c>
      <c r="L5" s="68" t="s">
        <v>52</v>
      </c>
      <c r="M5" s="69"/>
      <c r="N5" s="69"/>
      <c r="O5" s="70"/>
    </row>
    <row r="6" spans="2:15" ht="21" customHeight="1" x14ac:dyDescent="0.25">
      <c r="B6" s="239">
        <f>'Feed Inventory'!B5</f>
        <v>1</v>
      </c>
      <c r="C6" s="368" t="str">
        <f>+'Feed Inventory'!C5</f>
        <v>Corn grain, whole</v>
      </c>
      <c r="D6" s="240">
        <v>0</v>
      </c>
      <c r="E6" s="241">
        <f>+D6*'Feed Inventory'!D5</f>
        <v>0</v>
      </c>
      <c r="F6" s="241">
        <f>+E6*'Feed Inventory'!E5</f>
        <v>0</v>
      </c>
      <c r="G6" s="241">
        <f>+E6*'Feed Inventory'!F5</f>
        <v>0</v>
      </c>
      <c r="H6" s="242">
        <f>+E6*'Feed Inventory'!G5</f>
        <v>0</v>
      </c>
      <c r="I6" s="242">
        <f>+E6*'Feed Inventory'!H5</f>
        <v>0</v>
      </c>
      <c r="J6" s="437">
        <f>+D6*'Feed Inventory'!J5/100</f>
        <v>0</v>
      </c>
      <c r="L6" s="65" t="s">
        <v>54</v>
      </c>
      <c r="M6" s="44" t="s">
        <v>41</v>
      </c>
      <c r="N6" s="44"/>
      <c r="O6" s="66"/>
    </row>
    <row r="7" spans="2:15" ht="21" customHeight="1" x14ac:dyDescent="0.25">
      <c r="B7" s="243">
        <f>'Feed Inventory'!B6</f>
        <v>2</v>
      </c>
      <c r="C7" s="369" t="str">
        <f>+'Feed Inventory'!C6</f>
        <v>Barley grain, whole</v>
      </c>
      <c r="D7" s="244">
        <v>0</v>
      </c>
      <c r="E7" s="245">
        <f>+D7*'Feed Inventory'!D6</f>
        <v>0</v>
      </c>
      <c r="F7" s="245">
        <f>+E7*'Feed Inventory'!E6</f>
        <v>0</v>
      </c>
      <c r="G7" s="245">
        <f>+E7*'Feed Inventory'!F6</f>
        <v>0</v>
      </c>
      <c r="H7" s="246">
        <f>+E7*'Feed Inventory'!G6</f>
        <v>0</v>
      </c>
      <c r="I7" s="246">
        <f>+E7*'Feed Inventory'!H6</f>
        <v>0</v>
      </c>
      <c r="J7" s="438">
        <f>+D7*'Feed Inventory'!J6/100</f>
        <v>0</v>
      </c>
      <c r="L7" s="43" t="s">
        <v>55</v>
      </c>
      <c r="M7" s="44"/>
      <c r="N7" s="44"/>
      <c r="O7" s="66"/>
    </row>
    <row r="8" spans="2:15" ht="21" customHeight="1" x14ac:dyDescent="0.25">
      <c r="B8" s="243">
        <f>'Feed Inventory'!B7</f>
        <v>3</v>
      </c>
      <c r="C8" s="369" t="str">
        <f>+'Feed Inventory'!C7</f>
        <v>Alfalfa hay, mid bloom</v>
      </c>
      <c r="D8" s="244">
        <v>0</v>
      </c>
      <c r="E8" s="245">
        <f>+D8*'Feed Inventory'!D7</f>
        <v>0</v>
      </c>
      <c r="F8" s="245">
        <f>+E8*'Feed Inventory'!E7</f>
        <v>0</v>
      </c>
      <c r="G8" s="245">
        <f>+E8*'Feed Inventory'!F7</f>
        <v>0</v>
      </c>
      <c r="H8" s="246">
        <f>+E8*'Feed Inventory'!G7</f>
        <v>0</v>
      </c>
      <c r="I8" s="246">
        <f>+E8*'Feed Inventory'!H7</f>
        <v>0</v>
      </c>
      <c r="J8" s="438">
        <f>+D8*'Feed Inventory'!J7/100</f>
        <v>0</v>
      </c>
      <c r="L8" s="43" t="s">
        <v>56</v>
      </c>
      <c r="M8" s="44"/>
      <c r="N8" s="44"/>
      <c r="O8" s="66"/>
    </row>
    <row r="9" spans="2:15" ht="21" customHeight="1" x14ac:dyDescent="0.25">
      <c r="B9" s="243">
        <f>'Feed Inventory'!B8</f>
        <v>4</v>
      </c>
      <c r="C9" s="370" t="str">
        <f>+'Feed Inventory'!C8</f>
        <v>Orchardgrass hay</v>
      </c>
      <c r="D9" s="244">
        <v>3</v>
      </c>
      <c r="E9" s="245">
        <f>+D9*'Feed Inventory'!D8</f>
        <v>2.64</v>
      </c>
      <c r="F9" s="245">
        <f>+E9*'Feed Inventory'!E8</f>
        <v>1.5576000000000001</v>
      </c>
      <c r="G9" s="245">
        <f>+E9*'Feed Inventory'!F8</f>
        <v>0.26400000000000001</v>
      </c>
      <c r="H9" s="246">
        <f>+E9*'Feed Inventory'!G8</f>
        <v>8.4480000000000006E-3</v>
      </c>
      <c r="I9" s="246">
        <f>+E9*'Feed Inventory'!H8</f>
        <v>7.92E-3</v>
      </c>
      <c r="J9" s="438">
        <f>+D9*'Feed Inventory'!J8/100</f>
        <v>0.27</v>
      </c>
      <c r="L9" s="43" t="s">
        <v>57</v>
      </c>
      <c r="M9" s="44"/>
      <c r="N9" s="44"/>
      <c r="O9" s="66"/>
    </row>
    <row r="10" spans="2:15" ht="21" customHeight="1" x14ac:dyDescent="0.25">
      <c r="B10" s="243">
        <f>'Feed Inventory'!B9</f>
        <v>5</v>
      </c>
      <c r="C10" s="370" t="str">
        <f>+'Feed Inventory'!C9</f>
        <v>Protein pellet</v>
      </c>
      <c r="D10" s="244">
        <v>0</v>
      </c>
      <c r="E10" s="245">
        <f>+D10*'Feed Inventory'!D9</f>
        <v>0</v>
      </c>
      <c r="F10" s="245">
        <f>+E10*'Feed Inventory'!E9</f>
        <v>0</v>
      </c>
      <c r="G10" s="245">
        <f>+E10*'Feed Inventory'!F9</f>
        <v>0</v>
      </c>
      <c r="H10" s="246">
        <f>+E10*'Feed Inventory'!G9</f>
        <v>0</v>
      </c>
      <c r="I10" s="246">
        <f>+E10*'Feed Inventory'!H9</f>
        <v>0</v>
      </c>
      <c r="J10" s="438">
        <f>+D10*'Feed Inventory'!J9/100</f>
        <v>0</v>
      </c>
      <c r="L10" s="43" t="s">
        <v>58</v>
      </c>
      <c r="M10" s="44"/>
      <c r="N10" s="44"/>
      <c r="O10" s="66"/>
    </row>
    <row r="11" spans="2:15" ht="21" customHeight="1" thickBot="1" x14ac:dyDescent="0.3">
      <c r="B11" s="247">
        <f>'Feed Inventory'!B10</f>
        <v>6</v>
      </c>
      <c r="C11" s="371" t="str">
        <f>+'Feed Inventory'!C10</f>
        <v>Complete feed</v>
      </c>
      <c r="D11" s="248">
        <v>0</v>
      </c>
      <c r="E11" s="249">
        <f>+D11*'Feed Inventory'!D10</f>
        <v>0</v>
      </c>
      <c r="F11" s="249">
        <f>+E11*'Feed Inventory'!E10</f>
        <v>0</v>
      </c>
      <c r="G11" s="249">
        <f>+E11*'Feed Inventory'!F10</f>
        <v>0</v>
      </c>
      <c r="H11" s="250">
        <f>+E11*'Feed Inventory'!G10</f>
        <v>0</v>
      </c>
      <c r="I11" s="250">
        <f>+E11*'Feed Inventory'!H10</f>
        <v>0</v>
      </c>
      <c r="J11" s="439">
        <f>+D11*'Feed Inventory'!J10/100</f>
        <v>0</v>
      </c>
      <c r="L11" s="43" t="s">
        <v>59</v>
      </c>
      <c r="M11" s="44"/>
      <c r="N11" s="44"/>
      <c r="O11" s="66"/>
    </row>
    <row r="12" spans="2:15" ht="21" customHeight="1" thickBot="1" x14ac:dyDescent="0.3">
      <c r="B12" s="251"/>
      <c r="C12" s="372" t="s">
        <v>7</v>
      </c>
      <c r="D12" s="441">
        <f t="shared" ref="D12:J12" si="0">SUM(D6:D11)</f>
        <v>3</v>
      </c>
      <c r="E12" s="442">
        <f t="shared" si="0"/>
        <v>2.64</v>
      </c>
      <c r="F12" s="252">
        <f t="shared" si="0"/>
        <v>1.5576000000000001</v>
      </c>
      <c r="G12" s="252">
        <f t="shared" si="0"/>
        <v>0.26400000000000001</v>
      </c>
      <c r="H12" s="253">
        <f t="shared" si="0"/>
        <v>8.4480000000000006E-3</v>
      </c>
      <c r="I12" s="253">
        <f t="shared" si="0"/>
        <v>7.92E-3</v>
      </c>
      <c r="J12" s="440">
        <f t="shared" si="0"/>
        <v>0.27</v>
      </c>
      <c r="L12" s="12" t="s">
        <v>61</v>
      </c>
      <c r="M12" s="45"/>
      <c r="N12" s="45"/>
      <c r="O12" s="67"/>
    </row>
    <row r="13" spans="2:15" ht="21" customHeight="1" x14ac:dyDescent="0.25">
      <c r="B13" s="251"/>
      <c r="C13" s="373" t="s">
        <v>8</v>
      </c>
      <c r="D13" s="254"/>
      <c r="E13" s="255"/>
      <c r="F13" s="256">
        <v>1.36</v>
      </c>
      <c r="G13" s="256">
        <v>0.187</v>
      </c>
      <c r="H13" s="257">
        <v>5.28E-3</v>
      </c>
      <c r="I13" s="513">
        <v>4.4000000000000003E-3</v>
      </c>
      <c r="J13" s="258"/>
    </row>
    <row r="14" spans="2:15" ht="21" customHeight="1" x14ac:dyDescent="0.25">
      <c r="B14" s="251"/>
      <c r="C14" s="373" t="s">
        <v>9</v>
      </c>
      <c r="D14" s="259"/>
      <c r="E14" s="260"/>
      <c r="F14" s="366">
        <f>+F12-F13</f>
        <v>0.1976</v>
      </c>
      <c r="G14" s="366">
        <f>+G12-G13</f>
        <v>7.7000000000000013E-2</v>
      </c>
      <c r="H14" s="261">
        <f>+H12-H13</f>
        <v>3.1680000000000007E-3</v>
      </c>
      <c r="I14" s="261">
        <f>+I12-I13</f>
        <v>3.5199999999999997E-3</v>
      </c>
      <c r="J14" s="262"/>
    </row>
    <row r="15" spans="2:15" ht="21" customHeight="1" x14ac:dyDescent="0.3">
      <c r="B15" s="251"/>
      <c r="C15" s="133"/>
      <c r="D15" s="263"/>
      <c r="E15" s="264"/>
      <c r="F15" s="265"/>
      <c r="G15" s="265"/>
      <c r="H15" s="266" t="s">
        <v>31</v>
      </c>
      <c r="I15" s="267">
        <f>+H12/I12</f>
        <v>1.0666666666666667</v>
      </c>
      <c r="J15" s="268"/>
    </row>
    <row r="16" spans="2:15" ht="21" customHeight="1" x14ac:dyDescent="0.3">
      <c r="B16" s="269"/>
      <c r="C16" s="270"/>
      <c r="D16" s="271"/>
      <c r="E16" s="271"/>
      <c r="F16" s="271"/>
      <c r="G16" s="271"/>
      <c r="H16" s="272"/>
      <c r="I16" s="272"/>
      <c r="J16" s="273"/>
    </row>
    <row r="17" spans="2:10" ht="35.25" customHeight="1" thickBot="1" x14ac:dyDescent="0.4">
      <c r="B17" s="203"/>
      <c r="C17" s="367" t="s">
        <v>157</v>
      </c>
      <c r="D17" s="189"/>
      <c r="E17" s="189"/>
      <c r="F17" s="189"/>
      <c r="G17" s="189"/>
      <c r="H17" s="189"/>
      <c r="I17" s="189"/>
      <c r="J17" s="189"/>
    </row>
    <row r="18" spans="2:10" ht="21" customHeight="1" thickBot="1" x14ac:dyDescent="0.35">
      <c r="B18" s="235" t="s">
        <v>40</v>
      </c>
      <c r="C18" s="236" t="s">
        <v>5</v>
      </c>
      <c r="D18" s="237" t="s">
        <v>6</v>
      </c>
      <c r="E18" s="237" t="s">
        <v>11</v>
      </c>
      <c r="F18" s="237" t="s">
        <v>1</v>
      </c>
      <c r="G18" s="237" t="s">
        <v>2</v>
      </c>
      <c r="H18" s="237" t="s">
        <v>3</v>
      </c>
      <c r="I18" s="237" t="s">
        <v>4</v>
      </c>
      <c r="J18" s="238" t="s">
        <v>65</v>
      </c>
    </row>
    <row r="19" spans="2:10" ht="21" customHeight="1" x14ac:dyDescent="0.25">
      <c r="B19" s="239">
        <f>'Feed Inventory'!B5</f>
        <v>1</v>
      </c>
      <c r="C19" s="368" t="str">
        <f>'Feed Inventory'!C5</f>
        <v>Corn grain, whole</v>
      </c>
      <c r="D19" s="240">
        <v>0</v>
      </c>
      <c r="E19" s="241">
        <f>+D19*'Feed Inventory'!D5</f>
        <v>0</v>
      </c>
      <c r="F19" s="241">
        <f>+E19*'Feed Inventory'!E5</f>
        <v>0</v>
      </c>
      <c r="G19" s="241">
        <f>+E19*'Feed Inventory'!F5</f>
        <v>0</v>
      </c>
      <c r="H19" s="242">
        <f>+E19*'Feed Inventory'!G5</f>
        <v>0</v>
      </c>
      <c r="I19" s="242">
        <f>+E19*'Feed Inventory'!H5</f>
        <v>0</v>
      </c>
      <c r="J19" s="437">
        <f>+D19*'Feed Inventory'!J5/100</f>
        <v>0</v>
      </c>
    </row>
    <row r="20" spans="2:10" ht="21" customHeight="1" x14ac:dyDescent="0.25">
      <c r="B20" s="243">
        <f>'Feed Inventory'!B6</f>
        <v>2</v>
      </c>
      <c r="C20" s="369" t="str">
        <f>'Feed Inventory'!C6</f>
        <v>Barley grain, whole</v>
      </c>
      <c r="D20" s="244">
        <v>0</v>
      </c>
      <c r="E20" s="245">
        <f>+D20*'Feed Inventory'!D6</f>
        <v>0</v>
      </c>
      <c r="F20" s="245">
        <f>+E20*'Feed Inventory'!E6</f>
        <v>0</v>
      </c>
      <c r="G20" s="245">
        <f>+E20*'Feed Inventory'!F6</f>
        <v>0</v>
      </c>
      <c r="H20" s="246">
        <f>+E20*'Feed Inventory'!G6</f>
        <v>0</v>
      </c>
      <c r="I20" s="246">
        <f>+E20*'Feed Inventory'!H6</f>
        <v>0</v>
      </c>
      <c r="J20" s="438">
        <f>+D20*'Feed Inventory'!J6/100</f>
        <v>0</v>
      </c>
    </row>
    <row r="21" spans="2:10" ht="21" customHeight="1" x14ac:dyDescent="0.25">
      <c r="B21" s="243">
        <f>'Feed Inventory'!B7</f>
        <v>3</v>
      </c>
      <c r="C21" s="369" t="str">
        <f>'Feed Inventory'!C7</f>
        <v>Alfalfa hay, mid bloom</v>
      </c>
      <c r="D21" s="244">
        <v>0</v>
      </c>
      <c r="E21" s="245">
        <f>+D21*'Feed Inventory'!D7</f>
        <v>0</v>
      </c>
      <c r="F21" s="245">
        <f>+E21*'Feed Inventory'!E7</f>
        <v>0</v>
      </c>
      <c r="G21" s="245">
        <f>+E21*'Feed Inventory'!F7</f>
        <v>0</v>
      </c>
      <c r="H21" s="246">
        <f>+E21*'Feed Inventory'!G7</f>
        <v>0</v>
      </c>
      <c r="I21" s="246">
        <f>+E21*'Feed Inventory'!H7</f>
        <v>0</v>
      </c>
      <c r="J21" s="438">
        <f>+D21*'Feed Inventory'!J7/100</f>
        <v>0</v>
      </c>
    </row>
    <row r="22" spans="2:10" ht="21" customHeight="1" x14ac:dyDescent="0.25">
      <c r="B22" s="243">
        <f>'Feed Inventory'!B8</f>
        <v>4</v>
      </c>
      <c r="C22" s="370" t="str">
        <f>'Feed Inventory'!C8</f>
        <v>Orchardgrass hay</v>
      </c>
      <c r="D22" s="244">
        <v>2.5</v>
      </c>
      <c r="E22" s="245">
        <f>+D22*'Feed Inventory'!D8</f>
        <v>2.2000000000000002</v>
      </c>
      <c r="F22" s="245">
        <f>+E22*'Feed Inventory'!E8</f>
        <v>1.298</v>
      </c>
      <c r="G22" s="245">
        <f>+E22*'Feed Inventory'!F8</f>
        <v>0.22000000000000003</v>
      </c>
      <c r="H22" s="246">
        <f>+E22*'Feed Inventory'!G8</f>
        <v>7.0400000000000011E-3</v>
      </c>
      <c r="I22" s="246">
        <f>+E22*'Feed Inventory'!H8</f>
        <v>6.6000000000000008E-3</v>
      </c>
      <c r="J22" s="438">
        <f>+D22*'Feed Inventory'!J8/100</f>
        <v>0.22500000000000001</v>
      </c>
    </row>
    <row r="23" spans="2:10" ht="21" customHeight="1" x14ac:dyDescent="0.25">
      <c r="B23" s="243">
        <f>'Feed Inventory'!B9</f>
        <v>5</v>
      </c>
      <c r="C23" s="370" t="str">
        <f>'Feed Inventory'!C9</f>
        <v>Protein pellet</v>
      </c>
      <c r="D23" s="244">
        <v>0</v>
      </c>
      <c r="E23" s="245">
        <f>+D23*'Feed Inventory'!D9</f>
        <v>0</v>
      </c>
      <c r="F23" s="245">
        <f>+E23*'Feed Inventory'!E9</f>
        <v>0</v>
      </c>
      <c r="G23" s="245">
        <f>+E23*'Feed Inventory'!F9</f>
        <v>0</v>
      </c>
      <c r="H23" s="246">
        <f>+E23*'Feed Inventory'!G9</f>
        <v>0</v>
      </c>
      <c r="I23" s="246">
        <f>+E23*'Feed Inventory'!H9</f>
        <v>0</v>
      </c>
      <c r="J23" s="438">
        <f>+D23*'Feed Inventory'!J9/100</f>
        <v>0</v>
      </c>
    </row>
    <row r="24" spans="2:10" ht="21" customHeight="1" thickBot="1" x14ac:dyDescent="0.3">
      <c r="B24" s="247">
        <f>'Feed Inventory'!B10</f>
        <v>6</v>
      </c>
      <c r="C24" s="371" t="str">
        <f>'Feed Inventory'!C10</f>
        <v>Complete feed</v>
      </c>
      <c r="D24" s="248">
        <v>0</v>
      </c>
      <c r="E24" s="249">
        <f>+D24*'Feed Inventory'!D10</f>
        <v>0</v>
      </c>
      <c r="F24" s="249">
        <f>+E24*'Feed Inventory'!E10</f>
        <v>0</v>
      </c>
      <c r="G24" s="249">
        <f>+E24*'Feed Inventory'!F10</f>
        <v>0</v>
      </c>
      <c r="H24" s="250">
        <f>+E24*'Feed Inventory'!G10</f>
        <v>0</v>
      </c>
      <c r="I24" s="250">
        <f>+E24*'Feed Inventory'!H10</f>
        <v>0</v>
      </c>
      <c r="J24" s="439">
        <f>+D24*'Feed Inventory'!J10/100</f>
        <v>0</v>
      </c>
    </row>
    <row r="25" spans="2:10" ht="21" customHeight="1" x14ac:dyDescent="0.25">
      <c r="B25" s="251"/>
      <c r="C25" s="372" t="s">
        <v>7</v>
      </c>
      <c r="D25" s="441">
        <f t="shared" ref="D25:J25" si="1">SUM(D19:D24)</f>
        <v>2.5</v>
      </c>
      <c r="E25" s="442">
        <f t="shared" si="1"/>
        <v>2.2000000000000002</v>
      </c>
      <c r="F25" s="252">
        <f t="shared" si="1"/>
        <v>1.298</v>
      </c>
      <c r="G25" s="252">
        <f t="shared" si="1"/>
        <v>0.22000000000000003</v>
      </c>
      <c r="H25" s="253">
        <f t="shared" si="1"/>
        <v>7.0400000000000011E-3</v>
      </c>
      <c r="I25" s="253">
        <f t="shared" si="1"/>
        <v>6.6000000000000008E-3</v>
      </c>
      <c r="J25" s="440">
        <f t="shared" si="1"/>
        <v>0.22500000000000001</v>
      </c>
    </row>
    <row r="26" spans="2:10" ht="21" customHeight="1" x14ac:dyDescent="0.25">
      <c r="B26" s="251"/>
      <c r="C26" s="373" t="s">
        <v>8</v>
      </c>
      <c r="D26" s="254"/>
      <c r="E26" s="255"/>
      <c r="F26" s="256">
        <v>1.276</v>
      </c>
      <c r="G26" s="256">
        <v>0.16500000000000001</v>
      </c>
      <c r="H26" s="257">
        <v>4.4000000000000003E-3</v>
      </c>
      <c r="I26" s="257">
        <v>3.5200000000000006E-3</v>
      </c>
      <c r="J26" s="258"/>
    </row>
    <row r="27" spans="2:10" ht="21" customHeight="1" x14ac:dyDescent="0.25">
      <c r="B27" s="251"/>
      <c r="C27" s="373" t="s">
        <v>9</v>
      </c>
      <c r="D27" s="259"/>
      <c r="E27" s="260"/>
      <c r="F27" s="366">
        <f>+F25-F26</f>
        <v>2.200000000000002E-2</v>
      </c>
      <c r="G27" s="366">
        <f>+G25-G26</f>
        <v>5.5000000000000021E-2</v>
      </c>
      <c r="H27" s="261">
        <f>+H25-H26</f>
        <v>2.6400000000000009E-3</v>
      </c>
      <c r="I27" s="261">
        <f>+I25-I26</f>
        <v>3.0800000000000003E-3</v>
      </c>
      <c r="J27" s="262"/>
    </row>
    <row r="28" spans="2:10" ht="21" customHeight="1" x14ac:dyDescent="0.3">
      <c r="B28" s="251"/>
      <c r="C28" s="133"/>
      <c r="D28" s="263"/>
      <c r="E28" s="264"/>
      <c r="F28" s="265"/>
      <c r="G28" s="265"/>
      <c r="H28" s="266" t="s">
        <v>31</v>
      </c>
      <c r="I28" s="267">
        <f>+H25/I25</f>
        <v>1.0666666666666667</v>
      </c>
      <c r="J28" s="268"/>
    </row>
    <row r="29" spans="2:10" ht="21" customHeight="1" x14ac:dyDescent="0.3">
      <c r="B29" s="269"/>
      <c r="C29" s="270"/>
      <c r="D29" s="271"/>
      <c r="E29" s="271"/>
      <c r="F29" s="271"/>
      <c r="G29" s="271"/>
      <c r="H29" s="272"/>
      <c r="I29" s="272"/>
      <c r="J29" s="273"/>
    </row>
    <row r="30" spans="2:10" ht="38.25" customHeight="1" thickBot="1" x14ac:dyDescent="0.4">
      <c r="B30" s="203"/>
      <c r="C30" s="367" t="s">
        <v>159</v>
      </c>
      <c r="D30" s="189"/>
      <c r="E30" s="189"/>
      <c r="F30" s="189"/>
      <c r="G30" s="189"/>
      <c r="H30" s="189"/>
      <c r="I30" s="189"/>
      <c r="J30" s="189"/>
    </row>
    <row r="31" spans="2:10" ht="21" customHeight="1" thickBot="1" x14ac:dyDescent="0.35">
      <c r="B31" s="274" t="s">
        <v>40</v>
      </c>
      <c r="C31" s="275" t="s">
        <v>5</v>
      </c>
      <c r="D31" s="274" t="s">
        <v>6</v>
      </c>
      <c r="E31" s="274" t="s">
        <v>11</v>
      </c>
      <c r="F31" s="274" t="s">
        <v>1</v>
      </c>
      <c r="G31" s="274" t="s">
        <v>2</v>
      </c>
      <c r="H31" s="274" t="s">
        <v>3</v>
      </c>
      <c r="I31" s="274" t="s">
        <v>4</v>
      </c>
      <c r="J31" s="238" t="s">
        <v>65</v>
      </c>
    </row>
    <row r="32" spans="2:10" ht="21" customHeight="1" x14ac:dyDescent="0.25">
      <c r="B32" s="276">
        <f>'Feed Inventory'!B5</f>
        <v>1</v>
      </c>
      <c r="C32" s="374" t="str">
        <f>'Feed Inventory'!C5</f>
        <v>Corn grain, whole</v>
      </c>
      <c r="D32" s="240">
        <v>0</v>
      </c>
      <c r="E32" s="241">
        <f>+D32*'Feed Inventory'!D5</f>
        <v>0</v>
      </c>
      <c r="F32" s="241">
        <f>+E32*'Feed Inventory'!E5</f>
        <v>0</v>
      </c>
      <c r="G32" s="241">
        <f>+E32*'Feed Inventory'!F5</f>
        <v>0</v>
      </c>
      <c r="H32" s="242">
        <f>+E32*'Feed Inventory'!G5</f>
        <v>0</v>
      </c>
      <c r="I32" s="242">
        <f>+E32*'Feed Inventory'!H5</f>
        <v>0</v>
      </c>
      <c r="J32" s="437">
        <f>+D32*'Feed Inventory'!J5/100</f>
        <v>0</v>
      </c>
    </row>
    <row r="33" spans="2:10" ht="21" customHeight="1" x14ac:dyDescent="0.25">
      <c r="B33" s="216">
        <f>'Feed Inventory'!B6</f>
        <v>2</v>
      </c>
      <c r="C33" s="375" t="str">
        <f>'Feed Inventory'!C6</f>
        <v>Barley grain, whole</v>
      </c>
      <c r="D33" s="244">
        <v>0</v>
      </c>
      <c r="E33" s="245">
        <f>+D33*'Feed Inventory'!D6</f>
        <v>0</v>
      </c>
      <c r="F33" s="245">
        <f>+E33*'Feed Inventory'!E6</f>
        <v>0</v>
      </c>
      <c r="G33" s="245">
        <f>+E33*'Feed Inventory'!F6</f>
        <v>0</v>
      </c>
      <c r="H33" s="246">
        <f>+E33*'Feed Inventory'!G6</f>
        <v>0</v>
      </c>
      <c r="I33" s="246">
        <f>+E33*'Feed Inventory'!H6</f>
        <v>0</v>
      </c>
      <c r="J33" s="438">
        <f>+D33*'Feed Inventory'!J6/100</f>
        <v>0</v>
      </c>
    </row>
    <row r="34" spans="2:10" ht="21" customHeight="1" x14ac:dyDescent="0.25">
      <c r="B34" s="216">
        <f>'Feed Inventory'!B7</f>
        <v>3</v>
      </c>
      <c r="C34" s="375" t="str">
        <f>'Feed Inventory'!C7</f>
        <v>Alfalfa hay, mid bloom</v>
      </c>
      <c r="D34" s="244">
        <v>0</v>
      </c>
      <c r="E34" s="245">
        <f>+D34*'Feed Inventory'!D7</f>
        <v>0</v>
      </c>
      <c r="F34" s="245">
        <f>+E34*'Feed Inventory'!E7</f>
        <v>0</v>
      </c>
      <c r="G34" s="245">
        <f>+E34*'Feed Inventory'!F7</f>
        <v>0</v>
      </c>
      <c r="H34" s="246">
        <f>+E34*'Feed Inventory'!G7</f>
        <v>0</v>
      </c>
      <c r="I34" s="246">
        <f>+E34*'Feed Inventory'!H7</f>
        <v>0</v>
      </c>
      <c r="J34" s="438">
        <f>+D34*'Feed Inventory'!J7/100</f>
        <v>0</v>
      </c>
    </row>
    <row r="35" spans="2:10" ht="21" customHeight="1" x14ac:dyDescent="0.25">
      <c r="B35" s="216">
        <f>'Feed Inventory'!B8</f>
        <v>4</v>
      </c>
      <c r="C35" s="375" t="str">
        <f t="shared" ref="C35" si="2">+C9</f>
        <v>Orchardgrass hay</v>
      </c>
      <c r="D35" s="244">
        <v>2.75</v>
      </c>
      <c r="E35" s="245">
        <f>+D35*'Feed Inventory'!D8</f>
        <v>2.42</v>
      </c>
      <c r="F35" s="245">
        <f>+E35*'Feed Inventory'!E8</f>
        <v>1.4278</v>
      </c>
      <c r="G35" s="245">
        <f>+E35*'Feed Inventory'!F8</f>
        <v>0.24199999999999999</v>
      </c>
      <c r="H35" s="246">
        <f>+E35*'Feed Inventory'!G8</f>
        <v>7.744E-3</v>
      </c>
      <c r="I35" s="246">
        <f>+E35*'Feed Inventory'!H8</f>
        <v>7.26E-3</v>
      </c>
      <c r="J35" s="438">
        <f>+D35*'Feed Inventory'!J8/100</f>
        <v>0.2475</v>
      </c>
    </row>
    <row r="36" spans="2:10" ht="21" customHeight="1" x14ac:dyDescent="0.25">
      <c r="B36" s="216">
        <f>'Feed Inventory'!B9</f>
        <v>5</v>
      </c>
      <c r="C36" s="375" t="str">
        <f>'Feed Inventory'!C9</f>
        <v>Protein pellet</v>
      </c>
      <c r="D36" s="244">
        <v>0</v>
      </c>
      <c r="E36" s="245">
        <f>+D36*'Feed Inventory'!D9</f>
        <v>0</v>
      </c>
      <c r="F36" s="245">
        <f>+E36*'Feed Inventory'!E9</f>
        <v>0</v>
      </c>
      <c r="G36" s="245">
        <f>+E36*'Feed Inventory'!F9</f>
        <v>0</v>
      </c>
      <c r="H36" s="246">
        <f>+E36*'Feed Inventory'!G9</f>
        <v>0</v>
      </c>
      <c r="I36" s="246">
        <f>+E36*'Feed Inventory'!H9</f>
        <v>0</v>
      </c>
      <c r="J36" s="438">
        <f>+D36*'Feed Inventory'!J9/100</f>
        <v>0</v>
      </c>
    </row>
    <row r="37" spans="2:10" ht="21" customHeight="1" thickBot="1" x14ac:dyDescent="0.3">
      <c r="B37" s="218">
        <f>'Feed Inventory'!B10</f>
        <v>6</v>
      </c>
      <c r="C37" s="376" t="str">
        <f>'Feed Inventory'!C10</f>
        <v>Complete feed</v>
      </c>
      <c r="D37" s="248">
        <v>0</v>
      </c>
      <c r="E37" s="249">
        <f>+D37*'Feed Inventory'!D10</f>
        <v>0</v>
      </c>
      <c r="F37" s="249">
        <f>+E37*'Feed Inventory'!E10</f>
        <v>0</v>
      </c>
      <c r="G37" s="249">
        <f>+E37*'Feed Inventory'!F10</f>
        <v>0</v>
      </c>
      <c r="H37" s="250">
        <f>+E37*'Feed Inventory'!G10</f>
        <v>0</v>
      </c>
      <c r="I37" s="250">
        <f>+E37*'Feed Inventory'!H10</f>
        <v>0</v>
      </c>
      <c r="J37" s="439">
        <f>+D37*'Feed Inventory'!J10/100</f>
        <v>0</v>
      </c>
    </row>
    <row r="38" spans="2:10" ht="21" customHeight="1" x14ac:dyDescent="0.25">
      <c r="B38" s="203"/>
      <c r="C38" s="372" t="s">
        <v>7</v>
      </c>
      <c r="D38" s="441">
        <f t="shared" ref="D38:J38" si="3">SUM(D32:D37)</f>
        <v>2.75</v>
      </c>
      <c r="E38" s="444">
        <f t="shared" si="3"/>
        <v>2.42</v>
      </c>
      <c r="F38" s="252">
        <f t="shared" si="3"/>
        <v>1.4278</v>
      </c>
      <c r="G38" s="252">
        <f t="shared" si="3"/>
        <v>0.24199999999999999</v>
      </c>
      <c r="H38" s="253">
        <f t="shared" si="3"/>
        <v>7.744E-3</v>
      </c>
      <c r="I38" s="253">
        <f t="shared" si="3"/>
        <v>7.26E-3</v>
      </c>
      <c r="J38" s="443">
        <f t="shared" si="3"/>
        <v>0.2475</v>
      </c>
    </row>
    <row r="39" spans="2:10" ht="21" customHeight="1" x14ac:dyDescent="0.25">
      <c r="B39" s="203"/>
      <c r="C39" s="377" t="s">
        <v>8</v>
      </c>
      <c r="D39" s="254"/>
      <c r="E39" s="277"/>
      <c r="F39" s="256">
        <v>2.6619999999999999</v>
      </c>
      <c r="G39" s="514">
        <v>0.40260000000000001</v>
      </c>
      <c r="H39" s="257">
        <v>1.9360000000000002E-2</v>
      </c>
      <c r="I39" s="513">
        <v>1.166E-2</v>
      </c>
      <c r="J39" s="278"/>
    </row>
    <row r="40" spans="2:10" ht="21" customHeight="1" thickBot="1" x14ac:dyDescent="0.3">
      <c r="B40" s="203"/>
      <c r="C40" s="378" t="s">
        <v>9</v>
      </c>
      <c r="D40" s="259"/>
      <c r="E40" s="260"/>
      <c r="F40" s="512">
        <f>+F38-F39</f>
        <v>-1.2342</v>
      </c>
      <c r="G40" s="512">
        <f>+G38-G39</f>
        <v>-0.16060000000000002</v>
      </c>
      <c r="H40" s="261">
        <f>+H38-H39</f>
        <v>-1.1616000000000001E-2</v>
      </c>
      <c r="I40" s="261">
        <f>+I38-I39</f>
        <v>-4.4000000000000003E-3</v>
      </c>
      <c r="J40" s="262"/>
    </row>
    <row r="41" spans="2:10" ht="21" customHeight="1" x14ac:dyDescent="0.3">
      <c r="B41" s="251"/>
      <c r="C41" s="133"/>
      <c r="D41" s="263"/>
      <c r="E41" s="264"/>
      <c r="F41" s="265"/>
      <c r="G41" s="265"/>
      <c r="H41" s="266" t="s">
        <v>31</v>
      </c>
      <c r="I41" s="267">
        <f>+H38/I38</f>
        <v>1.0666666666666667</v>
      </c>
      <c r="J41" s="268"/>
    </row>
    <row r="42" spans="2:10" ht="21" customHeight="1" x14ac:dyDescent="0.3">
      <c r="B42" s="269"/>
      <c r="C42" s="270"/>
      <c r="D42" s="271"/>
      <c r="E42" s="271"/>
      <c r="F42" s="271"/>
      <c r="G42" s="271"/>
      <c r="H42" s="272"/>
      <c r="I42" s="272"/>
      <c r="J42" s="279"/>
    </row>
    <row r="43" spans="2:10" ht="34.5" customHeight="1" thickBot="1" x14ac:dyDescent="0.4">
      <c r="B43" s="203"/>
      <c r="C43" s="367" t="s">
        <v>160</v>
      </c>
      <c r="D43" s="280"/>
      <c r="E43" s="280"/>
      <c r="F43" s="280"/>
      <c r="G43" s="280"/>
      <c r="H43" s="281"/>
      <c r="I43" s="281"/>
      <c r="J43" s="189"/>
    </row>
    <row r="44" spans="2:10" ht="21" customHeight="1" thickBot="1" x14ac:dyDescent="0.35">
      <c r="B44" s="274" t="s">
        <v>40</v>
      </c>
      <c r="C44" s="275" t="s">
        <v>5</v>
      </c>
      <c r="D44" s="274" t="s">
        <v>6</v>
      </c>
      <c r="E44" s="274" t="s">
        <v>11</v>
      </c>
      <c r="F44" s="274" t="s">
        <v>1</v>
      </c>
      <c r="G44" s="274" t="s">
        <v>2</v>
      </c>
      <c r="H44" s="274" t="s">
        <v>3</v>
      </c>
      <c r="I44" s="274" t="s">
        <v>4</v>
      </c>
      <c r="J44" s="238" t="s">
        <v>65</v>
      </c>
    </row>
    <row r="45" spans="2:10" ht="21" customHeight="1" thickBot="1" x14ac:dyDescent="0.3">
      <c r="B45" s="276">
        <f>'Feed Inventory'!B5</f>
        <v>1</v>
      </c>
      <c r="C45" s="374" t="str">
        <f>'Feed Inventory'!C5</f>
        <v>Corn grain, whole</v>
      </c>
      <c r="D45" s="240">
        <v>0</v>
      </c>
      <c r="E45" s="241">
        <f>+D45*'Feed Inventory'!D5</f>
        <v>0</v>
      </c>
      <c r="F45" s="241">
        <f>+E45*'Feed Inventory'!E5</f>
        <v>0</v>
      </c>
      <c r="G45" s="241">
        <f>+E45*'Feed Inventory'!F5</f>
        <v>0</v>
      </c>
      <c r="H45" s="242">
        <f>+E45*'Feed Inventory'!G5</f>
        <v>0</v>
      </c>
      <c r="I45" s="282">
        <f>+E45*'Feed Inventory'!H5</f>
        <v>0</v>
      </c>
      <c r="J45" s="437">
        <f>+D45*'Feed Inventory'!J5/100</f>
        <v>0</v>
      </c>
    </row>
    <row r="46" spans="2:10" ht="21" customHeight="1" x14ac:dyDescent="0.25">
      <c r="B46" s="216">
        <f>'Feed Inventory'!B6</f>
        <v>2</v>
      </c>
      <c r="C46" s="375" t="str">
        <f>'Feed Inventory'!C6</f>
        <v>Barley grain, whole</v>
      </c>
      <c r="D46" s="244">
        <v>1</v>
      </c>
      <c r="E46" s="241">
        <f>+D46*'Feed Inventory'!D6</f>
        <v>0.89</v>
      </c>
      <c r="F46" s="245">
        <f>+E46*'Feed Inventory'!E6</f>
        <v>0.74759999999999993</v>
      </c>
      <c r="G46" s="245">
        <f>+E46*'Feed Inventory'!F6</f>
        <v>0.10679999999999999</v>
      </c>
      <c r="H46" s="246">
        <f>+E46*'Feed Inventory'!G6</f>
        <v>5.3399999999999997E-4</v>
      </c>
      <c r="I46" s="283">
        <f>+E46*'Feed Inventory'!H6</f>
        <v>3.382E-3</v>
      </c>
      <c r="J46" s="438">
        <f>+D46*'Feed Inventory'!J6/100</f>
        <v>0.08</v>
      </c>
    </row>
    <row r="47" spans="2:10" ht="21" customHeight="1" x14ac:dyDescent="0.25">
      <c r="B47" s="216">
        <f>'Feed Inventory'!B7</f>
        <v>3</v>
      </c>
      <c r="C47" s="375" t="str">
        <f>'Feed Inventory'!C7</f>
        <v>Alfalfa hay, mid bloom</v>
      </c>
      <c r="D47" s="244">
        <v>0</v>
      </c>
      <c r="E47" s="245">
        <f>+D47*'Feed Inventory'!D7</f>
        <v>0</v>
      </c>
      <c r="F47" s="245">
        <f>+E47*'Feed Inventory'!E7</f>
        <v>0</v>
      </c>
      <c r="G47" s="245">
        <f>+E47*'Feed Inventory'!F7</f>
        <v>0</v>
      </c>
      <c r="H47" s="246">
        <f>+E47*'Feed Inventory'!G7</f>
        <v>0</v>
      </c>
      <c r="I47" s="283">
        <f>+E47*'Feed Inventory'!H7</f>
        <v>0</v>
      </c>
      <c r="J47" s="438">
        <f>+D47*'Feed Inventory'!J7/100</f>
        <v>0</v>
      </c>
    </row>
    <row r="48" spans="2:10" ht="21" customHeight="1" x14ac:dyDescent="0.25">
      <c r="B48" s="216">
        <f>'Feed Inventory'!B8</f>
        <v>4</v>
      </c>
      <c r="C48" s="375" t="str">
        <f>'Feed Inventory'!C8</f>
        <v>Orchardgrass hay</v>
      </c>
      <c r="D48" s="244">
        <v>4</v>
      </c>
      <c r="E48" s="245">
        <f>+D48*'Feed Inventory'!D8</f>
        <v>3.52</v>
      </c>
      <c r="F48" s="245">
        <f>+E48*'Feed Inventory'!E8</f>
        <v>2.0768</v>
      </c>
      <c r="G48" s="245">
        <f>+E48*'Feed Inventory'!F8</f>
        <v>0.35200000000000004</v>
      </c>
      <c r="H48" s="246">
        <f>+E48*'Feed Inventory'!G8</f>
        <v>1.1264000000000001E-2</v>
      </c>
      <c r="I48" s="283">
        <f>+E48*'Feed Inventory'!H8</f>
        <v>1.056E-2</v>
      </c>
      <c r="J48" s="438">
        <f>+D48*'Feed Inventory'!J8/100</f>
        <v>0.36</v>
      </c>
    </row>
    <row r="49" spans="2:10" ht="21" customHeight="1" x14ac:dyDescent="0.25">
      <c r="B49" s="216">
        <f>'Feed Inventory'!B9</f>
        <v>5</v>
      </c>
      <c r="C49" s="375" t="str">
        <f>'Feed Inventory'!C9</f>
        <v>Protein pellet</v>
      </c>
      <c r="D49" s="244">
        <v>0.1875</v>
      </c>
      <c r="E49" s="245">
        <f>+D49*'Feed Inventory'!D9</f>
        <v>0.166875</v>
      </c>
      <c r="F49" s="245">
        <f>+E49*'Feed Inventory'!E9</f>
        <v>0.12048374999999999</v>
      </c>
      <c r="G49" s="245">
        <f>+E49*'Feed Inventory'!F9</f>
        <v>6.3746250000000004E-2</v>
      </c>
      <c r="H49" s="246">
        <f>+E49*'Feed Inventory'!G9</f>
        <v>2.6700000000000001E-3</v>
      </c>
      <c r="I49" s="283">
        <f>+E49*'Feed Inventory'!H9</f>
        <v>1.5853124999999999E-3</v>
      </c>
      <c r="J49" s="438">
        <f>+D49*'Feed Inventory'!J9/100</f>
        <v>5.2499999999999998E-2</v>
      </c>
    </row>
    <row r="50" spans="2:10" ht="21" customHeight="1" thickBot="1" x14ac:dyDescent="0.3">
      <c r="B50" s="218">
        <f>'Feed Inventory'!B10</f>
        <v>6</v>
      </c>
      <c r="C50" s="376" t="str">
        <f>'Feed Inventory'!C10</f>
        <v>Complete feed</v>
      </c>
      <c r="D50" s="248">
        <v>0</v>
      </c>
      <c r="E50" s="249">
        <f>+D50*'Feed Inventory'!D10</f>
        <v>0</v>
      </c>
      <c r="F50" s="249">
        <f>+E50*'Feed Inventory'!E10</f>
        <v>0</v>
      </c>
      <c r="G50" s="249">
        <f>+E50*'Feed Inventory'!F10</f>
        <v>0</v>
      </c>
      <c r="H50" s="250">
        <f>+E50*'Feed Inventory'!G10</f>
        <v>0</v>
      </c>
      <c r="I50" s="284">
        <f>+E50*'Feed Inventory'!H10</f>
        <v>0</v>
      </c>
      <c r="J50" s="439">
        <f>+D50*'Feed Inventory'!J10/100</f>
        <v>0</v>
      </c>
    </row>
    <row r="51" spans="2:10" ht="21" customHeight="1" x14ac:dyDescent="0.25">
      <c r="B51" s="203"/>
      <c r="C51" s="379" t="s">
        <v>7</v>
      </c>
      <c r="D51" s="441">
        <f t="shared" ref="D51:J51" si="4">SUM(D45:D50)</f>
        <v>5.1875</v>
      </c>
      <c r="E51" s="444">
        <f t="shared" si="4"/>
        <v>4.5768750000000002</v>
      </c>
      <c r="F51" s="252">
        <f t="shared" si="4"/>
        <v>2.9448837499999998</v>
      </c>
      <c r="G51" s="252">
        <f t="shared" si="4"/>
        <v>0.52254624999999999</v>
      </c>
      <c r="H51" s="253">
        <f t="shared" si="4"/>
        <v>1.4468000000000002E-2</v>
      </c>
      <c r="I51" s="253">
        <f t="shared" si="4"/>
        <v>1.5527312499999999E-2</v>
      </c>
      <c r="J51" s="443">
        <f t="shared" si="4"/>
        <v>0.49249999999999999</v>
      </c>
    </row>
    <row r="52" spans="2:10" ht="21" customHeight="1" x14ac:dyDescent="0.25">
      <c r="B52" s="203"/>
      <c r="C52" s="380" t="s">
        <v>8</v>
      </c>
      <c r="D52" s="254"/>
      <c r="E52" s="255"/>
      <c r="F52" s="256">
        <v>2.6619999999999999</v>
      </c>
      <c r="G52" s="514">
        <v>0.40260000000000001</v>
      </c>
      <c r="H52" s="257">
        <v>1.9360000000000002E-2</v>
      </c>
      <c r="I52" s="513">
        <v>1.166E-2</v>
      </c>
      <c r="J52" s="258"/>
    </row>
    <row r="53" spans="2:10" ht="21" customHeight="1" thickBot="1" x14ac:dyDescent="0.3">
      <c r="B53" s="203"/>
      <c r="C53" s="378" t="s">
        <v>9</v>
      </c>
      <c r="D53" s="259"/>
      <c r="E53" s="260"/>
      <c r="F53" s="512">
        <f>+F51-F52</f>
        <v>0.28288374999999988</v>
      </c>
      <c r="G53" s="512">
        <f>+G51-G52</f>
        <v>0.11994624999999998</v>
      </c>
      <c r="H53" s="261">
        <f>+H51-H52</f>
        <v>-4.8920000000000005E-3</v>
      </c>
      <c r="I53" s="261">
        <f>+I51-I52</f>
        <v>3.8673124999999992E-3</v>
      </c>
      <c r="J53" s="262"/>
    </row>
    <row r="54" spans="2:10" ht="21" customHeight="1" x14ac:dyDescent="0.3">
      <c r="B54" s="251"/>
      <c r="C54" s="133"/>
      <c r="D54" s="263"/>
      <c r="E54" s="264"/>
      <c r="F54" s="265"/>
      <c r="G54" s="265"/>
      <c r="H54" s="266" t="s">
        <v>31</v>
      </c>
      <c r="I54" s="267">
        <f>+H51/I51</f>
        <v>0.93177747275969369</v>
      </c>
      <c r="J54" s="268"/>
    </row>
    <row r="55" spans="2:10" ht="21" customHeight="1" x14ac:dyDescent="0.3">
      <c r="B55" s="269"/>
      <c r="C55" s="285"/>
      <c r="D55" s="271"/>
      <c r="E55" s="271"/>
      <c r="F55" s="271"/>
      <c r="G55" s="271"/>
      <c r="H55" s="272"/>
      <c r="I55" s="272"/>
      <c r="J55" s="286"/>
    </row>
    <row r="56" spans="2:10" ht="39" customHeight="1" thickBot="1" x14ac:dyDescent="0.4">
      <c r="B56" s="203"/>
      <c r="C56" s="367" t="s">
        <v>161</v>
      </c>
      <c r="D56" s="280"/>
      <c r="E56" s="280"/>
      <c r="F56" s="280"/>
      <c r="G56" s="280"/>
      <c r="H56" s="281"/>
      <c r="I56" s="281"/>
      <c r="J56" s="225"/>
    </row>
    <row r="57" spans="2:10" ht="21" customHeight="1" thickBot="1" x14ac:dyDescent="0.35">
      <c r="B57" s="235" t="s">
        <v>40</v>
      </c>
      <c r="C57" s="447" t="s">
        <v>10</v>
      </c>
      <c r="D57" s="237" t="s">
        <v>6</v>
      </c>
      <c r="E57" s="237" t="s">
        <v>11</v>
      </c>
      <c r="F57" s="237" t="s">
        <v>1</v>
      </c>
      <c r="G57" s="237" t="s">
        <v>2</v>
      </c>
      <c r="H57" s="237" t="s">
        <v>3</v>
      </c>
      <c r="I57" s="237" t="s">
        <v>4</v>
      </c>
      <c r="J57" s="238" t="s">
        <v>65</v>
      </c>
    </row>
    <row r="58" spans="2:10" ht="21" customHeight="1" x14ac:dyDescent="0.25">
      <c r="B58" s="276">
        <f>'Feed Inventory'!B5</f>
        <v>1</v>
      </c>
      <c r="C58" s="374" t="str">
        <f>'Feed Inventory'!C5</f>
        <v>Corn grain, whole</v>
      </c>
      <c r="D58" s="240">
        <v>1</v>
      </c>
      <c r="E58" s="241">
        <f>+D58*'Feed Inventory'!D5</f>
        <v>0.88</v>
      </c>
      <c r="F58" s="241">
        <f>+E58*'Feed Inventory'!E5</f>
        <v>0.77439999999999998</v>
      </c>
      <c r="G58" s="241">
        <f>+E58*'Feed Inventory'!F5</f>
        <v>7.9199999999999993E-2</v>
      </c>
      <c r="H58" s="242">
        <f>+E58*'Feed Inventory'!G5</f>
        <v>1.7600000000000002E-4</v>
      </c>
      <c r="I58" s="282">
        <f>+E58*'Feed Inventory'!H5</f>
        <v>2.64E-3</v>
      </c>
      <c r="J58" s="437">
        <f>+D58*'Feed Inventory'!J5/100</f>
        <v>0.09</v>
      </c>
    </row>
    <row r="59" spans="2:10" ht="21" customHeight="1" x14ac:dyDescent="0.25">
      <c r="B59" s="216">
        <f>'Feed Inventory'!B6</f>
        <v>2</v>
      </c>
      <c r="C59" s="375" t="str">
        <f>'Feed Inventory'!C6</f>
        <v>Barley grain, whole</v>
      </c>
      <c r="D59" s="244">
        <v>0</v>
      </c>
      <c r="E59" s="245">
        <f>+D59*'Feed Inventory'!D6</f>
        <v>0</v>
      </c>
      <c r="F59" s="245">
        <f>+E59*'Feed Inventory'!E6</f>
        <v>0</v>
      </c>
      <c r="G59" s="245">
        <f>+E59*'Feed Inventory'!F6</f>
        <v>0</v>
      </c>
      <c r="H59" s="246">
        <f>+E59*'Feed Inventory'!G6</f>
        <v>0</v>
      </c>
      <c r="I59" s="283">
        <f>+E59*'Feed Inventory'!H6</f>
        <v>0</v>
      </c>
      <c r="J59" s="438">
        <f>+D59*'Feed Inventory'!J6/100</f>
        <v>0</v>
      </c>
    </row>
    <row r="60" spans="2:10" ht="21" customHeight="1" x14ac:dyDescent="0.25">
      <c r="B60" s="216">
        <f>'Feed Inventory'!B7</f>
        <v>3</v>
      </c>
      <c r="C60" s="375" t="str">
        <f>'Feed Inventory'!C7</f>
        <v>Alfalfa hay, mid bloom</v>
      </c>
      <c r="D60" s="244">
        <v>1</v>
      </c>
      <c r="E60" s="245">
        <f>+D60*'Feed Inventory'!D7</f>
        <v>0.89</v>
      </c>
      <c r="F60" s="245">
        <f>+E60*'Feed Inventory'!E7</f>
        <v>0.51619999999999999</v>
      </c>
      <c r="G60" s="245">
        <f>+E60*'Feed Inventory'!F7</f>
        <v>0.15130000000000002</v>
      </c>
      <c r="H60" s="246">
        <f>+E60*'Feed Inventory'!G7</f>
        <v>1.2460000000000001E-2</v>
      </c>
      <c r="I60" s="283">
        <f>+E60*'Feed Inventory'!H7</f>
        <v>2.1359999999999999E-3</v>
      </c>
      <c r="J60" s="438">
        <f>+D60*'Feed Inventory'!J7/100</f>
        <v>0.12</v>
      </c>
    </row>
    <row r="61" spans="2:10" ht="21" customHeight="1" x14ac:dyDescent="0.25">
      <c r="B61" s="216">
        <f>'Feed Inventory'!B8</f>
        <v>4</v>
      </c>
      <c r="C61" s="375" t="str">
        <f>'Feed Inventory'!C8</f>
        <v>Orchardgrass hay</v>
      </c>
      <c r="D61" s="244">
        <v>2</v>
      </c>
      <c r="E61" s="245">
        <f>+D61*'Feed Inventory'!D8</f>
        <v>1.76</v>
      </c>
      <c r="F61" s="245">
        <f>+E61*'Feed Inventory'!E8</f>
        <v>1.0384</v>
      </c>
      <c r="G61" s="245">
        <f>+E61*'Feed Inventory'!F8</f>
        <v>0.17600000000000002</v>
      </c>
      <c r="H61" s="246">
        <f>+E61*'Feed Inventory'!G8</f>
        <v>5.6320000000000007E-3</v>
      </c>
      <c r="I61" s="283">
        <f>+E61*'Feed Inventory'!H8</f>
        <v>5.28E-3</v>
      </c>
      <c r="J61" s="438">
        <f>+D61*'Feed Inventory'!J8/100</f>
        <v>0.18</v>
      </c>
    </row>
    <row r="62" spans="2:10" ht="21" customHeight="1" x14ac:dyDescent="0.25">
      <c r="B62" s="216">
        <f>'Feed Inventory'!B9</f>
        <v>5</v>
      </c>
      <c r="C62" s="375" t="str">
        <f>'Feed Inventory'!C9</f>
        <v>Protein pellet</v>
      </c>
      <c r="D62" s="244">
        <v>0</v>
      </c>
      <c r="E62" s="245">
        <f>+D62*'Feed Inventory'!D9</f>
        <v>0</v>
      </c>
      <c r="F62" s="245">
        <f>+E62*'Feed Inventory'!E9</f>
        <v>0</v>
      </c>
      <c r="G62" s="245">
        <f>+E62*'Feed Inventory'!F9</f>
        <v>0</v>
      </c>
      <c r="H62" s="246">
        <f>+E62*'Feed Inventory'!G9</f>
        <v>0</v>
      </c>
      <c r="I62" s="283">
        <f>+E62*'Feed Inventory'!H9</f>
        <v>0</v>
      </c>
      <c r="J62" s="438">
        <f>+D62*'Feed Inventory'!J9/100</f>
        <v>0</v>
      </c>
    </row>
    <row r="63" spans="2:10" ht="21" customHeight="1" thickBot="1" x14ac:dyDescent="0.3">
      <c r="B63" s="218">
        <f>'Feed Inventory'!B10</f>
        <v>6</v>
      </c>
      <c r="C63" s="376" t="str">
        <f>'Feed Inventory'!C10</f>
        <v>Complete feed</v>
      </c>
      <c r="D63" s="248">
        <v>0</v>
      </c>
      <c r="E63" s="249">
        <f>+D63*'Feed Inventory'!D10</f>
        <v>0</v>
      </c>
      <c r="F63" s="249">
        <f>+E63*'Feed Inventory'!E10</f>
        <v>0</v>
      </c>
      <c r="G63" s="249">
        <f>+E63*'Feed Inventory'!F10</f>
        <v>0</v>
      </c>
      <c r="H63" s="250">
        <f>+E63*'Feed Inventory'!G10</f>
        <v>0</v>
      </c>
      <c r="I63" s="284">
        <f>+E63*'Feed Inventory'!H10</f>
        <v>0</v>
      </c>
      <c r="J63" s="439">
        <f>+D63*'Feed Inventory'!J10/100</f>
        <v>0</v>
      </c>
    </row>
    <row r="64" spans="2:10" ht="21" customHeight="1" thickBot="1" x14ac:dyDescent="0.3">
      <c r="B64" s="448"/>
      <c r="C64" s="449" t="s">
        <v>7</v>
      </c>
      <c r="D64" s="450">
        <f t="shared" ref="D64:J64" si="5">SUM(D58:D63)</f>
        <v>4</v>
      </c>
      <c r="E64" s="451">
        <f t="shared" si="5"/>
        <v>3.5300000000000002</v>
      </c>
      <c r="F64" s="452">
        <f t="shared" si="5"/>
        <v>2.3289999999999997</v>
      </c>
      <c r="G64" s="452">
        <f t="shared" si="5"/>
        <v>0.40650000000000003</v>
      </c>
      <c r="H64" s="453">
        <f t="shared" si="5"/>
        <v>1.8268000000000003E-2</v>
      </c>
      <c r="I64" s="453">
        <f t="shared" si="5"/>
        <v>1.0055999999999999E-2</v>
      </c>
      <c r="J64" s="454">
        <f t="shared" si="5"/>
        <v>0.39</v>
      </c>
    </row>
    <row r="65" spans="2:10" ht="21" customHeight="1" x14ac:dyDescent="0.25">
      <c r="B65" s="203"/>
      <c r="C65" s="380" t="s">
        <v>8</v>
      </c>
      <c r="D65" s="259"/>
      <c r="E65" s="260"/>
      <c r="F65" s="445">
        <v>1.804</v>
      </c>
      <c r="G65" s="445">
        <v>0.42460000000000003</v>
      </c>
      <c r="H65" s="446">
        <v>1.9580000000000004E-2</v>
      </c>
      <c r="I65" s="446">
        <v>1.166E-2</v>
      </c>
      <c r="J65" s="291"/>
    </row>
    <row r="66" spans="2:10" ht="21" customHeight="1" thickBot="1" x14ac:dyDescent="0.3">
      <c r="B66" s="203"/>
      <c r="C66" s="378" t="s">
        <v>9</v>
      </c>
      <c r="D66" s="259"/>
      <c r="E66" s="260"/>
      <c r="F66" s="366">
        <f>+F64-F65</f>
        <v>0.52499999999999969</v>
      </c>
      <c r="G66" s="366">
        <f>+G64-G65</f>
        <v>-1.8100000000000005E-2</v>
      </c>
      <c r="H66" s="261">
        <f>+H64-H65</f>
        <v>-1.3120000000000007E-3</v>
      </c>
      <c r="I66" s="261">
        <f>+I64-I65</f>
        <v>-1.6040000000000013E-3</v>
      </c>
      <c r="J66" s="287"/>
    </row>
    <row r="67" spans="2:10" ht="21" customHeight="1" x14ac:dyDescent="0.3">
      <c r="B67" s="251"/>
      <c r="C67" s="133"/>
      <c r="D67" s="263"/>
      <c r="E67" s="264"/>
      <c r="F67" s="265"/>
      <c r="G67" s="265"/>
      <c r="H67" s="266" t="s">
        <v>31</v>
      </c>
      <c r="I67" s="267">
        <f>+H64/I64</f>
        <v>1.8166268894192528</v>
      </c>
      <c r="J67" s="268"/>
    </row>
    <row r="68" spans="2:10" ht="21" customHeight="1" x14ac:dyDescent="0.3">
      <c r="B68" s="269"/>
      <c r="C68" s="270"/>
      <c r="D68" s="271"/>
      <c r="E68" s="271"/>
      <c r="F68" s="288"/>
      <c r="G68" s="288"/>
      <c r="H68" s="289"/>
      <c r="I68" s="289"/>
      <c r="J68" s="279"/>
    </row>
    <row r="69" spans="2:10" ht="30.75" customHeight="1" thickBot="1" x14ac:dyDescent="0.4">
      <c r="B69" s="203"/>
      <c r="C69" s="367" t="s">
        <v>162</v>
      </c>
      <c r="D69" s="189"/>
      <c r="E69" s="189"/>
      <c r="F69" s="189"/>
      <c r="G69" s="189"/>
      <c r="H69" s="189"/>
      <c r="I69" s="189"/>
      <c r="J69" s="189"/>
    </row>
    <row r="70" spans="2:10" ht="21" customHeight="1" thickBot="1" x14ac:dyDescent="0.35">
      <c r="B70" s="274" t="s">
        <v>40</v>
      </c>
      <c r="C70" s="236" t="s">
        <v>5</v>
      </c>
      <c r="D70" s="237" t="s">
        <v>6</v>
      </c>
      <c r="E70" s="237" t="s">
        <v>11</v>
      </c>
      <c r="F70" s="237" t="s">
        <v>1</v>
      </c>
      <c r="G70" s="237" t="s">
        <v>2</v>
      </c>
      <c r="H70" s="237" t="s">
        <v>3</v>
      </c>
      <c r="I70" s="237" t="s">
        <v>4</v>
      </c>
      <c r="J70" s="238" t="s">
        <v>65</v>
      </c>
    </row>
    <row r="71" spans="2:10" ht="21" customHeight="1" x14ac:dyDescent="0.25">
      <c r="B71" s="455">
        <f>'Feed Inventory'!B5</f>
        <v>1</v>
      </c>
      <c r="C71" s="374" t="str">
        <f>'Feed Inventory'!C5</f>
        <v>Corn grain, whole</v>
      </c>
      <c r="D71" s="240">
        <v>0</v>
      </c>
      <c r="E71" s="241">
        <f>+D71*'Feed Inventory'!D5</f>
        <v>0</v>
      </c>
      <c r="F71" s="241">
        <f>+E71*'Feed Inventory'!E5</f>
        <v>0</v>
      </c>
      <c r="G71" s="241">
        <f>+E71*'Feed Inventory'!F5</f>
        <v>0</v>
      </c>
      <c r="H71" s="242">
        <f>+E71*'Feed Inventory'!G5</f>
        <v>0</v>
      </c>
      <c r="I71" s="242">
        <f>+E71*'Feed Inventory'!H5</f>
        <v>0</v>
      </c>
      <c r="J71" s="437">
        <f>+D71*'Feed Inventory'!J5/100</f>
        <v>0</v>
      </c>
    </row>
    <row r="72" spans="2:10" ht="21" customHeight="1" x14ac:dyDescent="0.25">
      <c r="B72" s="456">
        <f>'Feed Inventory'!B6</f>
        <v>2</v>
      </c>
      <c r="C72" s="458" t="str">
        <f>'Feed Inventory'!C6</f>
        <v>Barley grain, whole</v>
      </c>
      <c r="D72" s="244">
        <v>0</v>
      </c>
      <c r="E72" s="245">
        <f>+D72*'Feed Inventory'!D6</f>
        <v>0</v>
      </c>
      <c r="F72" s="245">
        <f>+E72*'Feed Inventory'!E6</f>
        <v>0</v>
      </c>
      <c r="G72" s="245">
        <f>+E72*'Feed Inventory'!F6</f>
        <v>0</v>
      </c>
      <c r="H72" s="246">
        <f>+E72*'Feed Inventory'!G6</f>
        <v>0</v>
      </c>
      <c r="I72" s="246">
        <f>+E72*'Feed Inventory'!H6</f>
        <v>0</v>
      </c>
      <c r="J72" s="438">
        <f>+D72*'Feed Inventory'!J6/100</f>
        <v>0</v>
      </c>
    </row>
    <row r="73" spans="2:10" ht="21" customHeight="1" x14ac:dyDescent="0.25">
      <c r="B73" s="456">
        <f>'Feed Inventory'!B7</f>
        <v>3</v>
      </c>
      <c r="C73" s="458" t="str">
        <f>'Feed Inventory'!C7</f>
        <v>Alfalfa hay, mid bloom</v>
      </c>
      <c r="D73" s="244">
        <v>0</v>
      </c>
      <c r="E73" s="245">
        <f>+D73*'Feed Inventory'!D7</f>
        <v>0</v>
      </c>
      <c r="F73" s="245">
        <f>+E73*'Feed Inventory'!E7</f>
        <v>0</v>
      </c>
      <c r="G73" s="245">
        <f>+E73*'Feed Inventory'!F7</f>
        <v>0</v>
      </c>
      <c r="H73" s="246">
        <f>+E73*'Feed Inventory'!G7</f>
        <v>0</v>
      </c>
      <c r="I73" s="246">
        <f>+E73*'Feed Inventory'!H7</f>
        <v>0</v>
      </c>
      <c r="J73" s="438">
        <f>+D73*'Feed Inventory'!J7/100</f>
        <v>0</v>
      </c>
    </row>
    <row r="74" spans="2:10" ht="21" customHeight="1" x14ac:dyDescent="0.25">
      <c r="B74" s="456">
        <f>'Feed Inventory'!B8</f>
        <v>4</v>
      </c>
      <c r="C74" s="375" t="str">
        <f>'Feed Inventory'!C8</f>
        <v>Orchardgrass hay</v>
      </c>
      <c r="D74" s="244">
        <v>3.5</v>
      </c>
      <c r="E74" s="245">
        <f>+D74*'Feed Inventory'!D8</f>
        <v>3.08</v>
      </c>
      <c r="F74" s="245">
        <f>+E74*'Feed Inventory'!E8</f>
        <v>1.8171999999999999</v>
      </c>
      <c r="G74" s="245">
        <f>+E74*'Feed Inventory'!F8</f>
        <v>0.30800000000000005</v>
      </c>
      <c r="H74" s="246">
        <f>+E74*'Feed Inventory'!G8</f>
        <v>9.8560000000000002E-3</v>
      </c>
      <c r="I74" s="246">
        <f>+E74*'Feed Inventory'!H8</f>
        <v>9.2399999999999999E-3</v>
      </c>
      <c r="J74" s="438">
        <f>+D74*'Feed Inventory'!J8/100</f>
        <v>0.315</v>
      </c>
    </row>
    <row r="75" spans="2:10" ht="21" customHeight="1" x14ac:dyDescent="0.25">
      <c r="B75" s="456">
        <f>'Feed Inventory'!B9</f>
        <v>5</v>
      </c>
      <c r="C75" s="375" t="str">
        <f>'Feed Inventory'!C9</f>
        <v>Protein pellet</v>
      </c>
      <c r="D75" s="244">
        <v>0</v>
      </c>
      <c r="E75" s="245">
        <f>+D75*'Feed Inventory'!D9</f>
        <v>0</v>
      </c>
      <c r="F75" s="245">
        <f>+E75*'Feed Inventory'!E9</f>
        <v>0</v>
      </c>
      <c r="G75" s="245">
        <f>+E75*'Feed Inventory'!F9</f>
        <v>0</v>
      </c>
      <c r="H75" s="246">
        <f>+E75*'Feed Inventory'!G9</f>
        <v>0</v>
      </c>
      <c r="I75" s="246">
        <f>+E75*'Feed Inventory'!H9</f>
        <v>0</v>
      </c>
      <c r="J75" s="438">
        <f>+D75*'Feed Inventory'!J9/100</f>
        <v>0</v>
      </c>
    </row>
    <row r="76" spans="2:10" ht="21" customHeight="1" thickBot="1" x14ac:dyDescent="0.3">
      <c r="B76" s="457">
        <f>'Feed Inventory'!B10</f>
        <v>6</v>
      </c>
      <c r="C76" s="459" t="str">
        <f>'Feed Inventory'!C10</f>
        <v>Complete feed</v>
      </c>
      <c r="D76" s="248">
        <v>0</v>
      </c>
      <c r="E76" s="249">
        <f>+D76*'Feed Inventory'!D10</f>
        <v>0</v>
      </c>
      <c r="F76" s="249">
        <f>+E76*'Feed Inventory'!E10</f>
        <v>0</v>
      </c>
      <c r="G76" s="249">
        <f>+E76*'Feed Inventory'!F10</f>
        <v>0</v>
      </c>
      <c r="H76" s="250">
        <f>+E76*'Feed Inventory'!G10</f>
        <v>0</v>
      </c>
      <c r="I76" s="250">
        <f>+E76*'Feed Inventory'!H10</f>
        <v>0</v>
      </c>
      <c r="J76" s="439">
        <f>+D76*'Feed Inventory'!J10/100</f>
        <v>0</v>
      </c>
    </row>
    <row r="77" spans="2:10" ht="21" customHeight="1" x14ac:dyDescent="0.25">
      <c r="B77" s="251"/>
      <c r="C77" s="372" t="s">
        <v>7</v>
      </c>
      <c r="D77" s="441">
        <f t="shared" ref="D77:J77" si="6">SUM(D71:D76)</f>
        <v>3.5</v>
      </c>
      <c r="E77" s="442">
        <f t="shared" si="6"/>
        <v>3.08</v>
      </c>
      <c r="F77" s="252">
        <f t="shared" si="6"/>
        <v>1.8171999999999999</v>
      </c>
      <c r="G77" s="252">
        <f t="shared" si="6"/>
        <v>0.30800000000000005</v>
      </c>
      <c r="H77" s="253">
        <f t="shared" si="6"/>
        <v>9.8560000000000002E-3</v>
      </c>
      <c r="I77" s="253">
        <f t="shared" si="6"/>
        <v>9.2399999999999999E-3</v>
      </c>
      <c r="J77" s="440">
        <f t="shared" si="6"/>
        <v>0.315</v>
      </c>
    </row>
    <row r="78" spans="2:10" ht="21" customHeight="1" x14ac:dyDescent="0.25">
      <c r="B78" s="251"/>
      <c r="C78" s="377" t="s">
        <v>8</v>
      </c>
      <c r="D78" s="254"/>
      <c r="E78" s="255"/>
      <c r="F78" s="256">
        <v>1.804</v>
      </c>
      <c r="G78" s="256">
        <v>0.22000000000000003</v>
      </c>
      <c r="H78" s="257">
        <v>5.9400000000000008E-3</v>
      </c>
      <c r="I78" s="257">
        <v>4.8400000000000006E-3</v>
      </c>
      <c r="J78" s="258"/>
    </row>
    <row r="79" spans="2:10" ht="21" customHeight="1" x14ac:dyDescent="0.25">
      <c r="B79" s="251"/>
      <c r="C79" s="373" t="s">
        <v>9</v>
      </c>
      <c r="D79" s="259"/>
      <c r="E79" s="260"/>
      <c r="F79" s="366">
        <f>+F77-F78</f>
        <v>1.3199999999999878E-2</v>
      </c>
      <c r="G79" s="366">
        <f>+G77-G78</f>
        <v>8.8000000000000023E-2</v>
      </c>
      <c r="H79" s="261">
        <f>+H77-H78</f>
        <v>3.9159999999999993E-3</v>
      </c>
      <c r="I79" s="261">
        <f>+I77-I78</f>
        <v>4.3999999999999994E-3</v>
      </c>
      <c r="J79" s="262"/>
    </row>
    <row r="80" spans="2:10" ht="21" customHeight="1" x14ac:dyDescent="0.3">
      <c r="B80" s="251"/>
      <c r="C80" s="133"/>
      <c r="D80" s="263"/>
      <c r="E80" s="264"/>
      <c r="F80" s="265"/>
      <c r="G80" s="265"/>
      <c r="H80" s="266" t="s">
        <v>31</v>
      </c>
      <c r="I80" s="267">
        <f>+H77/I77</f>
        <v>1.0666666666666667</v>
      </c>
      <c r="J80" s="268"/>
    </row>
    <row r="81" spans="2:10" ht="21" customHeight="1" x14ac:dyDescent="0.3">
      <c r="B81" s="269"/>
      <c r="C81" s="270"/>
      <c r="D81" s="271"/>
      <c r="E81" s="271"/>
      <c r="F81" s="288"/>
      <c r="G81" s="288"/>
      <c r="H81" s="289"/>
      <c r="I81" s="289"/>
      <c r="J81" s="279"/>
    </row>
    <row r="82" spans="2:10" ht="34.5" customHeight="1" thickBot="1" x14ac:dyDescent="0.4">
      <c r="B82" s="203"/>
      <c r="C82" s="367" t="s">
        <v>163</v>
      </c>
      <c r="D82" s="189"/>
      <c r="E82" s="189"/>
      <c r="F82" s="189"/>
      <c r="G82" s="189"/>
      <c r="H82" s="189"/>
      <c r="I82" s="189"/>
      <c r="J82" s="189"/>
    </row>
    <row r="83" spans="2:10" ht="21" customHeight="1" thickBot="1" x14ac:dyDescent="0.35">
      <c r="B83" s="274" t="s">
        <v>40</v>
      </c>
      <c r="C83" s="275" t="s">
        <v>5</v>
      </c>
      <c r="D83" s="274" t="s">
        <v>6</v>
      </c>
      <c r="E83" s="274" t="s">
        <v>11</v>
      </c>
      <c r="F83" s="274" t="s">
        <v>1</v>
      </c>
      <c r="G83" s="274" t="s">
        <v>2</v>
      </c>
      <c r="H83" s="274" t="s">
        <v>3</v>
      </c>
      <c r="I83" s="274" t="s">
        <v>4</v>
      </c>
      <c r="J83" s="238" t="s">
        <v>65</v>
      </c>
    </row>
    <row r="84" spans="2:10" ht="21" customHeight="1" x14ac:dyDescent="0.25">
      <c r="B84" s="239">
        <f>'Feed Inventory'!B5</f>
        <v>1</v>
      </c>
      <c r="C84" s="368" t="str">
        <f>'Feed Inventory'!C5</f>
        <v>Corn grain, whole</v>
      </c>
      <c r="D84" s="240">
        <v>0</v>
      </c>
      <c r="E84" s="241">
        <f>+D84*'Feed Inventory'!D5</f>
        <v>0</v>
      </c>
      <c r="F84" s="241">
        <f>+E84*'Feed Inventory'!E5</f>
        <v>0</v>
      </c>
      <c r="G84" s="241">
        <f>+E84*'Feed Inventory'!F5</f>
        <v>0</v>
      </c>
      <c r="H84" s="242">
        <f>+E84*'Feed Inventory'!G5</f>
        <v>0</v>
      </c>
      <c r="I84" s="242">
        <f>+E84*'Feed Inventory'!H5</f>
        <v>0</v>
      </c>
      <c r="J84" s="437">
        <f>+D84*'Feed Inventory'!J5/100</f>
        <v>0</v>
      </c>
    </row>
    <row r="85" spans="2:10" ht="21" customHeight="1" x14ac:dyDescent="0.25">
      <c r="B85" s="243">
        <f>'Feed Inventory'!B6</f>
        <v>2</v>
      </c>
      <c r="C85" s="369" t="str">
        <f>'Feed Inventory'!C6</f>
        <v>Barley grain, whole</v>
      </c>
      <c r="D85" s="244">
        <v>0</v>
      </c>
      <c r="E85" s="245">
        <f>+D85*'Feed Inventory'!D6</f>
        <v>0</v>
      </c>
      <c r="F85" s="245">
        <f>+E85*'Feed Inventory'!E6</f>
        <v>0</v>
      </c>
      <c r="G85" s="245">
        <f>+E85*'Feed Inventory'!F6</f>
        <v>0</v>
      </c>
      <c r="H85" s="246">
        <f>+E85*'Feed Inventory'!G6</f>
        <v>0</v>
      </c>
      <c r="I85" s="246">
        <f>+E85*'Feed Inventory'!H6</f>
        <v>0</v>
      </c>
      <c r="J85" s="438">
        <f>+D85*'Feed Inventory'!J6/100</f>
        <v>0</v>
      </c>
    </row>
    <row r="86" spans="2:10" ht="21" customHeight="1" x14ac:dyDescent="0.25">
      <c r="B86" s="243">
        <f>'Feed Inventory'!B7</f>
        <v>3</v>
      </c>
      <c r="C86" s="369" t="str">
        <f>'Feed Inventory'!C7</f>
        <v>Alfalfa hay, mid bloom</v>
      </c>
      <c r="D86" s="244">
        <v>0</v>
      </c>
      <c r="E86" s="245">
        <f>+D86*'Feed Inventory'!D7</f>
        <v>0</v>
      </c>
      <c r="F86" s="245">
        <f>+E86*'Feed Inventory'!E7</f>
        <v>0</v>
      </c>
      <c r="G86" s="245">
        <f>+E86*'Feed Inventory'!F7</f>
        <v>0</v>
      </c>
      <c r="H86" s="246">
        <f>+E86*'Feed Inventory'!G7</f>
        <v>0</v>
      </c>
      <c r="I86" s="246">
        <f>+E86*'Feed Inventory'!H7</f>
        <v>0</v>
      </c>
      <c r="J86" s="438">
        <f>+D86*'Feed Inventory'!J7/100</f>
        <v>0</v>
      </c>
    </row>
    <row r="87" spans="2:10" ht="21" customHeight="1" x14ac:dyDescent="0.25">
      <c r="B87" s="243">
        <f>'Feed Inventory'!B8</f>
        <v>4</v>
      </c>
      <c r="C87" s="370" t="str">
        <f>'Feed Inventory'!C8</f>
        <v>Orchardgrass hay</v>
      </c>
      <c r="D87" s="244">
        <v>3.5</v>
      </c>
      <c r="E87" s="245">
        <f>+D87*'Feed Inventory'!D8</f>
        <v>3.08</v>
      </c>
      <c r="F87" s="245">
        <f>+E87*'Feed Inventory'!E8</f>
        <v>1.8171999999999999</v>
      </c>
      <c r="G87" s="245">
        <f>+E87*'Feed Inventory'!F8</f>
        <v>0.30800000000000005</v>
      </c>
      <c r="H87" s="246">
        <f>+E87*'Feed Inventory'!G8</f>
        <v>9.8560000000000002E-3</v>
      </c>
      <c r="I87" s="246">
        <f>+E87*'Feed Inventory'!H8</f>
        <v>9.2399999999999999E-3</v>
      </c>
      <c r="J87" s="438">
        <f>+D87*'Feed Inventory'!J8/100</f>
        <v>0.315</v>
      </c>
    </row>
    <row r="88" spans="2:10" ht="21" customHeight="1" x14ac:dyDescent="0.25">
      <c r="B88" s="243">
        <f>'Feed Inventory'!B9</f>
        <v>5</v>
      </c>
      <c r="C88" s="370" t="str">
        <f>'Feed Inventory'!C9</f>
        <v>Protein pellet</v>
      </c>
      <c r="D88" s="244">
        <v>0</v>
      </c>
      <c r="E88" s="245">
        <f>+D88*'Feed Inventory'!D9</f>
        <v>0</v>
      </c>
      <c r="F88" s="245">
        <f>+E88*'Feed Inventory'!E9</f>
        <v>0</v>
      </c>
      <c r="G88" s="245">
        <f>+E88*'Feed Inventory'!F9</f>
        <v>0</v>
      </c>
      <c r="H88" s="246">
        <f>+E88*'Feed Inventory'!G9</f>
        <v>0</v>
      </c>
      <c r="I88" s="246">
        <f>+E88*'Feed Inventory'!H9</f>
        <v>0</v>
      </c>
      <c r="J88" s="438">
        <f>+D88*'Feed Inventory'!J9/100</f>
        <v>0</v>
      </c>
    </row>
    <row r="89" spans="2:10" ht="21" customHeight="1" thickBot="1" x14ac:dyDescent="0.3">
      <c r="B89" s="247">
        <f>'Feed Inventory'!B10</f>
        <v>6</v>
      </c>
      <c r="C89" s="371" t="str">
        <f>'Feed Inventory'!C10</f>
        <v>Complete feed</v>
      </c>
      <c r="D89" s="248">
        <v>0.25</v>
      </c>
      <c r="E89" s="249">
        <f>+D89*'Feed Inventory'!D10</f>
        <v>0.2225</v>
      </c>
      <c r="F89" s="249">
        <f>+E89*'Feed Inventory'!E10</f>
        <v>0.16020000000000001</v>
      </c>
      <c r="G89" s="249">
        <f>+E89*'Feed Inventory'!F10</f>
        <v>2.6699999999999998E-2</v>
      </c>
      <c r="H89" s="250">
        <f>+E89*'Feed Inventory'!G10</f>
        <v>1.22375E-3</v>
      </c>
      <c r="I89" s="250">
        <f>+E89*'Feed Inventory'!H10</f>
        <v>4.2275E-4</v>
      </c>
      <c r="J89" s="439">
        <f>+D89*'Feed Inventory'!J10/100</f>
        <v>0.06</v>
      </c>
    </row>
    <row r="90" spans="2:10" ht="21" customHeight="1" x14ac:dyDescent="0.25">
      <c r="B90" s="251"/>
      <c r="C90" s="379" t="s">
        <v>7</v>
      </c>
      <c r="D90" s="441">
        <f t="shared" ref="D90:I90" si="7">SUM(D84:D89)</f>
        <v>3.75</v>
      </c>
      <c r="E90" s="442">
        <f t="shared" si="7"/>
        <v>3.3025000000000002</v>
      </c>
      <c r="F90" s="252">
        <f t="shared" si="7"/>
        <v>1.9773999999999998</v>
      </c>
      <c r="G90" s="252">
        <f t="shared" si="7"/>
        <v>0.33470000000000005</v>
      </c>
      <c r="H90" s="253">
        <f t="shared" si="7"/>
        <v>1.1079749999999999E-2</v>
      </c>
      <c r="I90" s="253">
        <f t="shared" si="7"/>
        <v>9.6627499999999995E-3</v>
      </c>
      <c r="J90" s="440">
        <f>SUM(J84:J89)</f>
        <v>0.375</v>
      </c>
    </row>
    <row r="91" spans="2:10" ht="21" customHeight="1" x14ac:dyDescent="0.25">
      <c r="B91" s="251"/>
      <c r="C91" s="377" t="s">
        <v>8</v>
      </c>
      <c r="D91" s="254"/>
      <c r="E91" s="255"/>
      <c r="F91" s="256">
        <v>1.9800000000000002</v>
      </c>
      <c r="G91" s="256">
        <v>0.24200000000000002</v>
      </c>
      <c r="H91" s="257">
        <v>6.3800000000000003E-3</v>
      </c>
      <c r="I91" s="257">
        <v>5.28E-3</v>
      </c>
      <c r="J91" s="258"/>
    </row>
    <row r="92" spans="2:10" ht="21" customHeight="1" x14ac:dyDescent="0.25">
      <c r="B92" s="251"/>
      <c r="C92" s="373" t="s">
        <v>9</v>
      </c>
      <c r="D92" s="259"/>
      <c r="E92" s="260"/>
      <c r="F92" s="366">
        <f>+F90-F91</f>
        <v>-2.6000000000003798E-3</v>
      </c>
      <c r="G92" s="366">
        <f>+G90-G91</f>
        <v>9.2700000000000032E-2</v>
      </c>
      <c r="H92" s="261">
        <f>+H90-H91</f>
        <v>4.6997499999999991E-3</v>
      </c>
      <c r="I92" s="261">
        <f>+I90-I91</f>
        <v>4.3827499999999995E-3</v>
      </c>
      <c r="J92" s="262"/>
    </row>
    <row r="93" spans="2:10" ht="21" customHeight="1" x14ac:dyDescent="0.3">
      <c r="B93" s="251"/>
      <c r="C93" s="133"/>
      <c r="D93" s="263"/>
      <c r="E93" s="264"/>
      <c r="F93" s="265"/>
      <c r="G93" s="265"/>
      <c r="H93" s="266" t="s">
        <v>31</v>
      </c>
      <c r="I93" s="267">
        <f>+H90/I90</f>
        <v>1.1466456236578613</v>
      </c>
      <c r="J93" s="268"/>
    </row>
    <row r="94" spans="2:10" ht="21" customHeight="1" x14ac:dyDescent="0.3">
      <c r="B94" s="290"/>
      <c r="C94" s="270"/>
      <c r="D94" s="271"/>
      <c r="E94" s="271"/>
      <c r="F94" s="288"/>
      <c r="G94" s="288"/>
      <c r="H94" s="289"/>
      <c r="I94" s="289"/>
      <c r="J94" s="273"/>
    </row>
    <row r="95" spans="2:10" ht="36.75" customHeight="1" thickBot="1" x14ac:dyDescent="0.4">
      <c r="B95" s="203"/>
      <c r="C95" s="367" t="s">
        <v>164</v>
      </c>
      <c r="D95" s="280"/>
      <c r="E95" s="280"/>
      <c r="F95" s="280"/>
      <c r="G95" s="280"/>
      <c r="H95" s="281"/>
      <c r="I95" s="281"/>
      <c r="J95" s="225"/>
    </row>
    <row r="96" spans="2:10" s="35" customFormat="1" ht="21" customHeight="1" thickBot="1" x14ac:dyDescent="0.35">
      <c r="B96" s="235" t="s">
        <v>40</v>
      </c>
      <c r="C96" s="236" t="s">
        <v>5</v>
      </c>
      <c r="D96" s="237" t="s">
        <v>6</v>
      </c>
      <c r="E96" s="237" t="s">
        <v>11</v>
      </c>
      <c r="F96" s="237" t="s">
        <v>1</v>
      </c>
      <c r="G96" s="237" t="s">
        <v>2</v>
      </c>
      <c r="H96" s="237" t="s">
        <v>3</v>
      </c>
      <c r="I96" s="237" t="s">
        <v>4</v>
      </c>
      <c r="J96" s="238" t="s">
        <v>65</v>
      </c>
    </row>
    <row r="97" spans="2:10" s="35" customFormat="1" ht="21" customHeight="1" x14ac:dyDescent="0.25">
      <c r="B97" s="239">
        <f>'Feed Inventory'!B5</f>
        <v>1</v>
      </c>
      <c r="C97" s="374" t="str">
        <f t="shared" ref="C97:C102" si="8">+C6</f>
        <v>Corn grain, whole</v>
      </c>
      <c r="D97" s="240">
        <v>0</v>
      </c>
      <c r="E97" s="241">
        <f>+D97*'Feed Inventory'!D5</f>
        <v>0</v>
      </c>
      <c r="F97" s="241">
        <f>+E97*'Feed Inventory'!E5</f>
        <v>0</v>
      </c>
      <c r="G97" s="241">
        <f>+E97*'Feed Inventory'!F5</f>
        <v>0</v>
      </c>
      <c r="H97" s="242">
        <f>+E97*'Feed Inventory'!G5</f>
        <v>0</v>
      </c>
      <c r="I97" s="282">
        <f>+E97*'Feed Inventory'!H5</f>
        <v>0</v>
      </c>
      <c r="J97" s="437">
        <f>+D97*'Feed Inventory'!J5/100</f>
        <v>0</v>
      </c>
    </row>
    <row r="98" spans="2:10" s="35" customFormat="1" ht="21" customHeight="1" x14ac:dyDescent="0.25">
      <c r="B98" s="243">
        <f>'Feed Inventory'!B6</f>
        <v>2</v>
      </c>
      <c r="C98" s="375" t="str">
        <f t="shared" si="8"/>
        <v>Barley grain, whole</v>
      </c>
      <c r="D98" s="244">
        <v>0</v>
      </c>
      <c r="E98" s="245">
        <f>+D98*'Feed Inventory'!D6</f>
        <v>0</v>
      </c>
      <c r="F98" s="245">
        <f>+E98*'Feed Inventory'!E6</f>
        <v>0</v>
      </c>
      <c r="G98" s="245">
        <f>+E98*'Feed Inventory'!F6</f>
        <v>0</v>
      </c>
      <c r="H98" s="246">
        <f>+E98*'Feed Inventory'!G6</f>
        <v>0</v>
      </c>
      <c r="I98" s="283">
        <f>+E98*'Feed Inventory'!H6</f>
        <v>0</v>
      </c>
      <c r="J98" s="438">
        <f>+D98*'Feed Inventory'!J6/100</f>
        <v>0</v>
      </c>
    </row>
    <row r="99" spans="2:10" s="35" customFormat="1" ht="21" customHeight="1" x14ac:dyDescent="0.25">
      <c r="B99" s="243">
        <f>'Feed Inventory'!B7</f>
        <v>3</v>
      </c>
      <c r="C99" s="375" t="str">
        <f t="shared" si="8"/>
        <v>Alfalfa hay, mid bloom</v>
      </c>
      <c r="D99" s="244">
        <v>0</v>
      </c>
      <c r="E99" s="245">
        <f>+D99*'Feed Inventory'!D7</f>
        <v>0</v>
      </c>
      <c r="F99" s="245">
        <f>+E99*'Feed Inventory'!E7</f>
        <v>0</v>
      </c>
      <c r="G99" s="245">
        <f>+E99*'Feed Inventory'!F7</f>
        <v>0</v>
      </c>
      <c r="H99" s="246">
        <f>+E99*'Feed Inventory'!G7</f>
        <v>0</v>
      </c>
      <c r="I99" s="283">
        <f>+E99*'Feed Inventory'!H7</f>
        <v>0</v>
      </c>
      <c r="J99" s="438">
        <f>+D99*'Feed Inventory'!J7/100</f>
        <v>0</v>
      </c>
    </row>
    <row r="100" spans="2:10" s="35" customFormat="1" ht="21" customHeight="1" x14ac:dyDescent="0.25">
      <c r="B100" s="243">
        <f>'Feed Inventory'!B8</f>
        <v>4</v>
      </c>
      <c r="C100" s="375" t="str">
        <f t="shared" si="8"/>
        <v>Orchardgrass hay</v>
      </c>
      <c r="D100" s="244">
        <v>0.5</v>
      </c>
      <c r="E100" s="245">
        <f>+D100*'Feed Inventory'!D8</f>
        <v>0.44</v>
      </c>
      <c r="F100" s="245">
        <f>+E100*'Feed Inventory'!E8</f>
        <v>0.2596</v>
      </c>
      <c r="G100" s="245">
        <f>+E100*'Feed Inventory'!F8</f>
        <v>4.4000000000000004E-2</v>
      </c>
      <c r="H100" s="246">
        <f>+E100*'Feed Inventory'!G8</f>
        <v>1.4080000000000002E-3</v>
      </c>
      <c r="I100" s="283">
        <f>+E100*'Feed Inventory'!H8</f>
        <v>1.32E-3</v>
      </c>
      <c r="J100" s="438">
        <f>+D100*'Feed Inventory'!J8/100</f>
        <v>4.4999999999999998E-2</v>
      </c>
    </row>
    <row r="101" spans="2:10" s="35" customFormat="1" ht="21" customHeight="1" x14ac:dyDescent="0.25">
      <c r="B101" s="243">
        <f>'Feed Inventory'!B9</f>
        <v>5</v>
      </c>
      <c r="C101" s="375" t="str">
        <f t="shared" si="8"/>
        <v>Protein pellet</v>
      </c>
      <c r="D101" s="244">
        <v>0</v>
      </c>
      <c r="E101" s="245">
        <f>+D101*'Feed Inventory'!D9</f>
        <v>0</v>
      </c>
      <c r="F101" s="245">
        <f>+E101*'Feed Inventory'!E9</f>
        <v>0</v>
      </c>
      <c r="G101" s="245">
        <f>+E101*'Feed Inventory'!F9</f>
        <v>0</v>
      </c>
      <c r="H101" s="246">
        <f>+E101*'Feed Inventory'!G9</f>
        <v>0</v>
      </c>
      <c r="I101" s="283">
        <f>+E101*'Feed Inventory'!H9</f>
        <v>0</v>
      </c>
      <c r="J101" s="438">
        <f>+D101*'Feed Inventory'!J9/100</f>
        <v>0</v>
      </c>
    </row>
    <row r="102" spans="2:10" s="35" customFormat="1" ht="21" customHeight="1" thickBot="1" x14ac:dyDescent="0.3">
      <c r="B102" s="247">
        <f>'Feed Inventory'!B10</f>
        <v>6</v>
      </c>
      <c r="C102" s="376" t="str">
        <f t="shared" si="8"/>
        <v>Complete feed</v>
      </c>
      <c r="D102" s="248">
        <v>1.5</v>
      </c>
      <c r="E102" s="249">
        <f>+D102*'Feed Inventory'!D10</f>
        <v>1.335</v>
      </c>
      <c r="F102" s="249">
        <f>+E102*'Feed Inventory'!E10</f>
        <v>0.96119999999999994</v>
      </c>
      <c r="G102" s="249">
        <f>+E102*'Feed Inventory'!F10</f>
        <v>0.16019999999999998</v>
      </c>
      <c r="H102" s="250">
        <f>+E102*'Feed Inventory'!G10</f>
        <v>7.3424999999999992E-3</v>
      </c>
      <c r="I102" s="284">
        <f>+E102*'Feed Inventory'!H10</f>
        <v>2.5365000000000001E-3</v>
      </c>
      <c r="J102" s="439">
        <f>+D102*'Feed Inventory'!J10/100</f>
        <v>0.36</v>
      </c>
    </row>
    <row r="103" spans="2:10" s="35" customFormat="1" ht="21" customHeight="1" thickBot="1" x14ac:dyDescent="0.3">
      <c r="B103" s="448"/>
      <c r="C103" s="449" t="s">
        <v>7</v>
      </c>
      <c r="D103" s="450">
        <f t="shared" ref="D103:J103" si="9">SUM(D97:D102)</f>
        <v>2</v>
      </c>
      <c r="E103" s="451">
        <f t="shared" si="9"/>
        <v>1.7749999999999999</v>
      </c>
      <c r="F103" s="452">
        <f t="shared" si="9"/>
        <v>1.2207999999999999</v>
      </c>
      <c r="G103" s="452">
        <f t="shared" si="9"/>
        <v>0.20419999999999999</v>
      </c>
      <c r="H103" s="453">
        <f t="shared" si="9"/>
        <v>8.7504999999999996E-3</v>
      </c>
      <c r="I103" s="453">
        <f t="shared" si="9"/>
        <v>3.8565000000000001E-3</v>
      </c>
      <c r="J103" s="454">
        <f t="shared" si="9"/>
        <v>0.40499999999999997</v>
      </c>
    </row>
    <row r="104" spans="2:10" s="35" customFormat="1" ht="21" customHeight="1" x14ac:dyDescent="0.25">
      <c r="B104" s="203"/>
      <c r="C104" s="380" t="s">
        <v>8</v>
      </c>
      <c r="D104" s="259"/>
      <c r="E104" s="260"/>
      <c r="F104" s="445">
        <v>1.2320000000000002</v>
      </c>
      <c r="G104" s="445">
        <v>0.27940000000000004</v>
      </c>
      <c r="H104" s="446">
        <v>1.1440000000000001E-2</v>
      </c>
      <c r="I104" s="460">
        <v>5.7200000000000003E-3</v>
      </c>
      <c r="J104" s="291"/>
    </row>
    <row r="105" spans="2:10" s="35" customFormat="1" ht="21" customHeight="1" thickBot="1" x14ac:dyDescent="0.3">
      <c r="B105" s="203"/>
      <c r="C105" s="378" t="s">
        <v>9</v>
      </c>
      <c r="D105" s="259"/>
      <c r="E105" s="260"/>
      <c r="F105" s="366">
        <f>+F103-F104</f>
        <v>-1.1200000000000321E-2</v>
      </c>
      <c r="G105" s="366">
        <f>+G103-G104</f>
        <v>-7.5200000000000045E-2</v>
      </c>
      <c r="H105" s="261">
        <f>+H103-H104</f>
        <v>-2.6895000000000009E-3</v>
      </c>
      <c r="I105" s="261">
        <f>+I103-I104</f>
        <v>-1.8635000000000001E-3</v>
      </c>
      <c r="J105" s="287"/>
    </row>
    <row r="106" spans="2:10" s="35" customFormat="1" ht="21" customHeight="1" x14ac:dyDescent="0.3">
      <c r="B106" s="251"/>
      <c r="C106" s="133"/>
      <c r="D106" s="263"/>
      <c r="E106" s="264"/>
      <c r="F106" s="265"/>
      <c r="G106" s="265"/>
      <c r="H106" s="266" t="s">
        <v>31</v>
      </c>
      <c r="I106" s="267">
        <f>+H103/I103</f>
        <v>2.2690263192013482</v>
      </c>
      <c r="J106" s="268"/>
    </row>
    <row r="107" spans="2:10" s="35" customFormat="1" ht="9" customHeight="1" x14ac:dyDescent="0.2">
      <c r="B107" s="72"/>
      <c r="C107" s="134"/>
      <c r="D107" s="36"/>
      <c r="E107" s="36"/>
      <c r="F107" s="36"/>
      <c r="G107" s="36"/>
      <c r="H107" s="36"/>
      <c r="I107" s="36"/>
      <c r="J107" s="36"/>
    </row>
  </sheetData>
  <sheetProtection algorithmName="SHA-512" hashValue="0ULxv207teCp4LlzLHybSYllfemur9xeKEvLv3geS6Q3r1M1ZyCi4hwFMOYfrvH5h8n/MNJ70o3S4NO3vscqgw==" saltValue="N6cgqPo3KZHMcCgJWSTvFA==" spinCount="100000" sheet="1" objects="1" scenarios="1"/>
  <phoneticPr fontId="8"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
  <sheetViews>
    <sheetView zoomScale="80" zoomScaleNormal="80" workbookViewId="0"/>
  </sheetViews>
  <sheetFormatPr defaultRowHeight="12.75" x14ac:dyDescent="0.2"/>
  <cols>
    <col min="1" max="1" width="2.85546875" customWidth="1"/>
    <col min="2" max="2" width="33.7109375" customWidth="1"/>
    <col min="3" max="8" width="14.7109375" customWidth="1"/>
    <col min="9" max="9" width="2.28515625" customWidth="1"/>
    <col min="11" max="11" width="36.7109375" customWidth="1"/>
  </cols>
  <sheetData>
    <row r="1" spans="1:11" ht="60" x14ac:dyDescent="0.8">
      <c r="A1" s="89"/>
      <c r="B1" s="363" t="s">
        <v>126</v>
      </c>
      <c r="C1" s="80"/>
      <c r="D1" s="80"/>
      <c r="E1" s="80"/>
      <c r="F1" s="81"/>
      <c r="G1" s="81"/>
    </row>
    <row r="2" spans="1:11" ht="18" x14ac:dyDescent="0.25">
      <c r="B2" s="497" t="s">
        <v>147</v>
      </c>
      <c r="C2" s="498"/>
      <c r="D2" s="498"/>
      <c r="E2" s="499"/>
      <c r="F2" s="500"/>
      <c r="G2" s="500"/>
      <c r="H2" s="488"/>
      <c r="I2" s="488"/>
    </row>
    <row r="3" spans="1:11" s="203" customFormat="1" ht="21" customHeight="1" thickBot="1" x14ac:dyDescent="0.3">
      <c r="B3" s="510" t="s">
        <v>232</v>
      </c>
      <c r="C3" s="511"/>
      <c r="D3" s="511"/>
      <c r="E3" s="82"/>
      <c r="F3" s="309"/>
      <c r="G3" s="309"/>
    </row>
    <row r="4" spans="1:11" s="203" customFormat="1" ht="21" customHeight="1" thickBot="1" x14ac:dyDescent="0.3">
      <c r="B4" s="310" t="s">
        <v>136</v>
      </c>
      <c r="C4" s="311" t="s">
        <v>67</v>
      </c>
      <c r="D4" s="311" t="s">
        <v>69</v>
      </c>
      <c r="E4" s="311" t="s">
        <v>68</v>
      </c>
      <c r="F4" s="312" t="s">
        <v>70</v>
      </c>
      <c r="G4" s="312" t="s">
        <v>71</v>
      </c>
      <c r="H4" s="313" t="s">
        <v>31</v>
      </c>
      <c r="I4" s="314"/>
      <c r="J4" s="315" t="s">
        <v>53</v>
      </c>
      <c r="K4" s="316"/>
    </row>
    <row r="5" spans="1:11" s="203" customFormat="1" ht="21" customHeight="1" x14ac:dyDescent="0.25">
      <c r="B5" s="317" t="s">
        <v>72</v>
      </c>
      <c r="C5" s="318">
        <v>89</v>
      </c>
      <c r="D5" s="318">
        <v>84</v>
      </c>
      <c r="E5" s="318">
        <v>12</v>
      </c>
      <c r="F5" s="319">
        <v>0.06</v>
      </c>
      <c r="G5" s="320">
        <v>0.38</v>
      </c>
      <c r="H5" s="321">
        <f>+F5/G5</f>
        <v>0.15789473684210525</v>
      </c>
      <c r="I5" s="193"/>
      <c r="J5" s="322" t="s">
        <v>20</v>
      </c>
      <c r="K5" s="323"/>
    </row>
    <row r="6" spans="1:11" s="203" customFormat="1" ht="21" customHeight="1" x14ac:dyDescent="0.25">
      <c r="B6" s="317" t="s">
        <v>130</v>
      </c>
      <c r="C6" s="318">
        <v>88</v>
      </c>
      <c r="D6" s="318">
        <v>77</v>
      </c>
      <c r="E6" s="318">
        <v>12</v>
      </c>
      <c r="F6" s="319">
        <v>0.11</v>
      </c>
      <c r="G6" s="320">
        <v>0.36</v>
      </c>
      <c r="H6" s="321">
        <f>+F6/G6</f>
        <v>0.30555555555555558</v>
      </c>
      <c r="I6" s="193"/>
      <c r="J6" s="324" t="s">
        <v>21</v>
      </c>
      <c r="K6" s="325"/>
    </row>
    <row r="7" spans="1:11" s="203" customFormat="1" ht="21" customHeight="1" x14ac:dyDescent="0.25">
      <c r="B7" s="317" t="s">
        <v>73</v>
      </c>
      <c r="C7" s="318">
        <v>88</v>
      </c>
      <c r="D7" s="318">
        <v>88</v>
      </c>
      <c r="E7" s="318">
        <v>9</v>
      </c>
      <c r="F7" s="319">
        <v>0.02</v>
      </c>
      <c r="G7" s="320">
        <v>0.3</v>
      </c>
      <c r="H7" s="321">
        <f t="shared" ref="H7:H15" si="0">+F7/G7</f>
        <v>6.6666666666666666E-2</v>
      </c>
      <c r="I7" s="193"/>
      <c r="J7" s="324" t="s">
        <v>22</v>
      </c>
      <c r="K7" s="325"/>
    </row>
    <row r="8" spans="1:11" s="203" customFormat="1" ht="21" customHeight="1" x14ac:dyDescent="0.25">
      <c r="B8" s="317" t="s">
        <v>74</v>
      </c>
      <c r="C8" s="318">
        <v>87</v>
      </c>
      <c r="D8" s="318">
        <v>82</v>
      </c>
      <c r="E8" s="318">
        <v>9</v>
      </c>
      <c r="F8" s="319">
        <v>0.06</v>
      </c>
      <c r="G8" s="320">
        <v>0.28000000000000003</v>
      </c>
      <c r="H8" s="321">
        <f t="shared" si="0"/>
        <v>0.21428571428571425</v>
      </c>
      <c r="I8" s="193"/>
      <c r="J8" s="324" t="s">
        <v>23</v>
      </c>
      <c r="K8" s="325"/>
    </row>
    <row r="9" spans="1:11" s="203" customFormat="1" ht="21" customHeight="1" x14ac:dyDescent="0.25">
      <c r="B9" s="317" t="s">
        <v>75</v>
      </c>
      <c r="C9" s="318">
        <v>89</v>
      </c>
      <c r="D9" s="318">
        <v>76</v>
      </c>
      <c r="E9" s="318">
        <v>13</v>
      </c>
      <c r="F9" s="319">
        <v>0.05</v>
      </c>
      <c r="G9" s="320">
        <v>0.41</v>
      </c>
      <c r="H9" s="321">
        <f t="shared" si="0"/>
        <v>0.12195121951219513</v>
      </c>
      <c r="I9" s="193"/>
      <c r="J9" s="324" t="s">
        <v>24</v>
      </c>
      <c r="K9" s="325"/>
    </row>
    <row r="10" spans="1:11" s="203" customFormat="1" ht="21" customHeight="1" x14ac:dyDescent="0.25">
      <c r="A10" s="203" t="s">
        <v>181</v>
      </c>
      <c r="B10" s="317" t="s">
        <v>187</v>
      </c>
      <c r="C10" s="318">
        <v>87</v>
      </c>
      <c r="D10" s="318">
        <v>82</v>
      </c>
      <c r="E10" s="318">
        <v>13</v>
      </c>
      <c r="F10" s="319">
        <v>0.03</v>
      </c>
      <c r="G10" s="320">
        <v>0.36</v>
      </c>
      <c r="H10" s="321">
        <f t="shared" si="0"/>
        <v>8.3333333333333329E-2</v>
      </c>
      <c r="I10" s="193"/>
      <c r="J10" s="324"/>
      <c r="K10" s="325"/>
    </row>
    <row r="11" spans="1:11" s="203" customFormat="1" ht="21" customHeight="1" x14ac:dyDescent="0.25">
      <c r="B11" s="317" t="s">
        <v>76</v>
      </c>
      <c r="C11" s="318">
        <v>89</v>
      </c>
      <c r="D11" s="318">
        <v>82</v>
      </c>
      <c r="E11" s="318">
        <v>12</v>
      </c>
      <c r="F11" s="319">
        <v>7.0000000000000007E-2</v>
      </c>
      <c r="G11" s="320">
        <v>0.39</v>
      </c>
      <c r="H11" s="321">
        <f t="shared" si="0"/>
        <v>0.17948717948717949</v>
      </c>
      <c r="I11" s="193"/>
      <c r="J11" s="324" t="s">
        <v>62</v>
      </c>
      <c r="K11" s="325"/>
    </row>
    <row r="12" spans="1:11" s="203" customFormat="1" ht="21" customHeight="1" thickBot="1" x14ac:dyDescent="0.3">
      <c r="B12" s="317" t="s">
        <v>129</v>
      </c>
      <c r="C12" s="318">
        <v>89</v>
      </c>
      <c r="D12" s="318">
        <v>82</v>
      </c>
      <c r="E12" s="318">
        <v>11</v>
      </c>
      <c r="F12" s="319">
        <v>0.04</v>
      </c>
      <c r="G12" s="320">
        <v>0.32</v>
      </c>
      <c r="H12" s="321">
        <f>+F12/G12</f>
        <v>0.125</v>
      </c>
      <c r="I12" s="193"/>
      <c r="J12" s="326"/>
      <c r="K12" s="327"/>
    </row>
    <row r="13" spans="1:11" s="203" customFormat="1" ht="21" customHeight="1" x14ac:dyDescent="0.25">
      <c r="B13" s="317" t="s">
        <v>77</v>
      </c>
      <c r="C13" s="318">
        <v>89</v>
      </c>
      <c r="D13" s="318">
        <v>85</v>
      </c>
      <c r="E13" s="318">
        <v>14</v>
      </c>
      <c r="F13" s="319">
        <v>7.0000000000000007E-2</v>
      </c>
      <c r="G13" s="320">
        <v>0.39</v>
      </c>
      <c r="H13" s="321">
        <f t="shared" ref="H13" si="1">+F13/G13</f>
        <v>0.17948717948717949</v>
      </c>
      <c r="I13" s="193"/>
    </row>
    <row r="14" spans="1:11" s="203" customFormat="1" ht="21" customHeight="1" x14ac:dyDescent="0.25">
      <c r="B14" s="317" t="s">
        <v>131</v>
      </c>
      <c r="C14" s="318">
        <v>88</v>
      </c>
      <c r="D14" s="318">
        <v>75</v>
      </c>
      <c r="E14" s="318">
        <v>13</v>
      </c>
      <c r="F14" s="319">
        <v>0.04</v>
      </c>
      <c r="G14" s="320">
        <v>0.4</v>
      </c>
      <c r="H14" s="321">
        <f t="shared" si="0"/>
        <v>9.9999999999999992E-2</v>
      </c>
      <c r="I14" s="193"/>
    </row>
    <row r="15" spans="1:11" s="203" customFormat="1" ht="21" customHeight="1" x14ac:dyDescent="0.25">
      <c r="B15" s="317" t="s">
        <v>78</v>
      </c>
      <c r="C15" s="318">
        <v>89</v>
      </c>
      <c r="D15" s="318">
        <v>88</v>
      </c>
      <c r="E15" s="318">
        <v>14</v>
      </c>
      <c r="F15" s="319">
        <v>0.05</v>
      </c>
      <c r="G15" s="320">
        <v>0.43</v>
      </c>
      <c r="H15" s="321">
        <f t="shared" si="0"/>
        <v>0.11627906976744187</v>
      </c>
      <c r="I15" s="193"/>
    </row>
    <row r="16" spans="1:11" s="203" customFormat="1" ht="21" customHeight="1" x14ac:dyDescent="0.25">
      <c r="B16" s="328" t="s">
        <v>137</v>
      </c>
      <c r="C16" s="329" t="s">
        <v>67</v>
      </c>
      <c r="D16" s="329" t="s">
        <v>69</v>
      </c>
      <c r="E16" s="329" t="s">
        <v>68</v>
      </c>
      <c r="F16" s="330" t="s">
        <v>70</v>
      </c>
      <c r="G16" s="331" t="s">
        <v>71</v>
      </c>
      <c r="H16" s="332" t="s">
        <v>31</v>
      </c>
      <c r="I16" s="333"/>
    </row>
    <row r="17" spans="2:9" s="203" customFormat="1" ht="21" customHeight="1" x14ac:dyDescent="0.25">
      <c r="B17" s="317" t="s">
        <v>89</v>
      </c>
      <c r="C17" s="334">
        <v>91</v>
      </c>
      <c r="D17" s="334">
        <v>57</v>
      </c>
      <c r="E17" s="334">
        <v>18</v>
      </c>
      <c r="F17" s="335">
        <v>1.3</v>
      </c>
      <c r="G17" s="336">
        <v>0.23</v>
      </c>
      <c r="H17" s="337">
        <f t="shared" ref="H17:H26" si="2">+F17/G17</f>
        <v>5.6521739130434785</v>
      </c>
      <c r="I17" s="193"/>
    </row>
    <row r="18" spans="2:9" s="203" customFormat="1" ht="21" customHeight="1" x14ac:dyDescent="0.25">
      <c r="B18" s="317" t="s">
        <v>88</v>
      </c>
      <c r="C18" s="334">
        <v>92</v>
      </c>
      <c r="D18" s="334">
        <v>61</v>
      </c>
      <c r="E18" s="334">
        <v>19</v>
      </c>
      <c r="F18" s="335">
        <v>1.42</v>
      </c>
      <c r="G18" s="336">
        <v>0.25</v>
      </c>
      <c r="H18" s="337">
        <f t="shared" si="2"/>
        <v>5.68</v>
      </c>
      <c r="I18" s="193"/>
    </row>
    <row r="19" spans="2:9" s="203" customFormat="1" ht="21" customHeight="1" x14ac:dyDescent="0.25">
      <c r="B19" s="317" t="s">
        <v>79</v>
      </c>
      <c r="C19" s="334">
        <v>89</v>
      </c>
      <c r="D19" s="334">
        <v>72</v>
      </c>
      <c r="E19" s="334">
        <v>38</v>
      </c>
      <c r="F19" s="335">
        <v>1.6</v>
      </c>
      <c r="G19" s="336">
        <v>0.95</v>
      </c>
      <c r="H19" s="337">
        <f t="shared" si="2"/>
        <v>1.6842105263157896</v>
      </c>
      <c r="I19" s="193"/>
    </row>
    <row r="20" spans="2:9" s="203" customFormat="1" ht="21" customHeight="1" x14ac:dyDescent="0.25">
      <c r="B20" s="317" t="s">
        <v>83</v>
      </c>
      <c r="C20" s="334">
        <v>90</v>
      </c>
      <c r="D20" s="334">
        <v>77</v>
      </c>
      <c r="E20" s="334">
        <v>48</v>
      </c>
      <c r="F20" s="335">
        <v>0.22</v>
      </c>
      <c r="G20" s="336">
        <v>1.25</v>
      </c>
      <c r="H20" s="337">
        <f t="shared" si="2"/>
        <v>0.17599999999999999</v>
      </c>
      <c r="I20" s="193"/>
    </row>
    <row r="21" spans="2:9" s="203" customFormat="1" ht="21" customHeight="1" x14ac:dyDescent="0.25">
      <c r="B21" s="317" t="s">
        <v>87</v>
      </c>
      <c r="C21" s="334">
        <v>90</v>
      </c>
      <c r="D21" s="334">
        <v>74</v>
      </c>
      <c r="E21" s="334">
        <v>66</v>
      </c>
      <c r="F21" s="335">
        <v>5.5</v>
      </c>
      <c r="G21" s="336">
        <v>3.15</v>
      </c>
      <c r="H21" s="337">
        <f t="shared" si="2"/>
        <v>1.746031746031746</v>
      </c>
      <c r="I21" s="193"/>
    </row>
    <row r="22" spans="2:9" s="203" customFormat="1" ht="21" customHeight="1" x14ac:dyDescent="0.25">
      <c r="B22" s="317" t="s">
        <v>86</v>
      </c>
      <c r="C22" s="334">
        <v>91</v>
      </c>
      <c r="D22" s="334">
        <v>77</v>
      </c>
      <c r="E22" s="334">
        <v>50</v>
      </c>
      <c r="F22" s="335">
        <v>0.24</v>
      </c>
      <c r="G22" s="336">
        <v>0.57999999999999996</v>
      </c>
      <c r="H22" s="337">
        <f t="shared" si="2"/>
        <v>0.41379310344827586</v>
      </c>
      <c r="I22" s="193"/>
    </row>
    <row r="23" spans="2:9" s="203" customFormat="1" ht="21" customHeight="1" x14ac:dyDescent="0.25">
      <c r="B23" s="317" t="s">
        <v>119</v>
      </c>
      <c r="C23" s="334">
        <v>75</v>
      </c>
      <c r="D23" s="334">
        <v>75</v>
      </c>
      <c r="E23" s="334">
        <v>20</v>
      </c>
      <c r="F23" s="335">
        <v>5</v>
      </c>
      <c r="G23" s="336">
        <v>3</v>
      </c>
      <c r="H23" s="337">
        <f t="shared" si="2"/>
        <v>1.6666666666666667</v>
      </c>
      <c r="I23" s="193"/>
    </row>
    <row r="24" spans="2:9" s="203" customFormat="1" ht="21" customHeight="1" x14ac:dyDescent="0.25">
      <c r="B24" s="317" t="s">
        <v>80</v>
      </c>
      <c r="C24" s="334">
        <v>91</v>
      </c>
      <c r="D24" s="334">
        <v>84</v>
      </c>
      <c r="E24" s="334">
        <v>49</v>
      </c>
      <c r="F24" s="335">
        <v>0.38</v>
      </c>
      <c r="G24" s="336">
        <v>0.71</v>
      </c>
      <c r="H24" s="337">
        <f t="shared" si="2"/>
        <v>0.53521126760563387</v>
      </c>
      <c r="I24" s="193"/>
    </row>
    <row r="25" spans="2:9" s="203" customFormat="1" ht="21" customHeight="1" x14ac:dyDescent="0.25">
      <c r="B25" s="317" t="s">
        <v>81</v>
      </c>
      <c r="C25" s="334">
        <v>91</v>
      </c>
      <c r="D25" s="334">
        <v>87</v>
      </c>
      <c r="E25" s="334">
        <v>54</v>
      </c>
      <c r="F25" s="335">
        <v>0.28000000000000003</v>
      </c>
      <c r="G25" s="336">
        <v>0.71</v>
      </c>
      <c r="H25" s="337">
        <f t="shared" si="2"/>
        <v>0.39436619718309862</v>
      </c>
      <c r="I25" s="193"/>
    </row>
    <row r="26" spans="2:9" s="203" customFormat="1" ht="21" customHeight="1" x14ac:dyDescent="0.25">
      <c r="B26" s="317" t="s">
        <v>85</v>
      </c>
      <c r="C26" s="334">
        <v>92</v>
      </c>
      <c r="D26" s="334">
        <v>65</v>
      </c>
      <c r="E26" s="334">
        <v>38</v>
      </c>
      <c r="F26" s="335">
        <v>0.57999999999999996</v>
      </c>
      <c r="G26" s="336">
        <v>0.27</v>
      </c>
      <c r="H26" s="337">
        <f t="shared" si="2"/>
        <v>2.1481481481481479</v>
      </c>
      <c r="I26" s="193"/>
    </row>
    <row r="27" spans="2:9" s="203" customFormat="1" ht="21" customHeight="1" x14ac:dyDescent="0.25">
      <c r="B27" s="317" t="s">
        <v>123</v>
      </c>
      <c r="C27" s="334">
        <v>99</v>
      </c>
      <c r="D27" s="334">
        <v>0</v>
      </c>
      <c r="E27" s="334">
        <v>288</v>
      </c>
      <c r="F27" s="335">
        <v>0</v>
      </c>
      <c r="G27" s="336">
        <v>0</v>
      </c>
      <c r="H27" s="337">
        <v>0</v>
      </c>
      <c r="I27" s="193"/>
    </row>
    <row r="28" spans="2:9" s="203" customFormat="1" ht="21" customHeight="1" x14ac:dyDescent="0.25">
      <c r="B28" s="317" t="s">
        <v>84</v>
      </c>
      <c r="C28" s="334">
        <v>91</v>
      </c>
      <c r="D28" s="334">
        <v>95</v>
      </c>
      <c r="E28" s="334">
        <v>23</v>
      </c>
      <c r="F28" s="335">
        <v>0.14000000000000001</v>
      </c>
      <c r="G28" s="336">
        <v>0.64</v>
      </c>
      <c r="H28" s="337">
        <f>+F28/G28</f>
        <v>0.21875000000000003</v>
      </c>
      <c r="I28" s="193"/>
    </row>
    <row r="29" spans="2:9" s="203" customFormat="1" ht="21" customHeight="1" x14ac:dyDescent="0.25">
      <c r="B29" s="317" t="s">
        <v>82</v>
      </c>
      <c r="C29" s="334">
        <v>88</v>
      </c>
      <c r="D29" s="334">
        <v>93</v>
      </c>
      <c r="E29" s="334">
        <v>40</v>
      </c>
      <c r="F29" s="335">
        <v>0.27</v>
      </c>
      <c r="G29" s="336">
        <v>0.64</v>
      </c>
      <c r="H29" s="337">
        <f>+F29/G29</f>
        <v>0.421875</v>
      </c>
      <c r="I29" s="193"/>
    </row>
    <row r="30" spans="2:9" s="203" customFormat="1" ht="21" customHeight="1" x14ac:dyDescent="0.25">
      <c r="B30" s="328" t="s">
        <v>138</v>
      </c>
      <c r="C30" s="329" t="s">
        <v>67</v>
      </c>
      <c r="D30" s="329" t="s">
        <v>69</v>
      </c>
      <c r="E30" s="329" t="s">
        <v>68</v>
      </c>
      <c r="F30" s="330" t="s">
        <v>70</v>
      </c>
      <c r="G30" s="331" t="s">
        <v>71</v>
      </c>
      <c r="H30" s="332" t="s">
        <v>31</v>
      </c>
      <c r="I30" s="333"/>
    </row>
    <row r="31" spans="2:9" s="203" customFormat="1" ht="21" customHeight="1" x14ac:dyDescent="0.25">
      <c r="B31" s="505" t="s">
        <v>132</v>
      </c>
      <c r="C31" s="501"/>
      <c r="D31" s="501"/>
      <c r="E31" s="501"/>
      <c r="F31" s="502"/>
      <c r="G31" s="503"/>
      <c r="H31" s="504"/>
      <c r="I31" s="193"/>
    </row>
    <row r="32" spans="2:9" s="203" customFormat="1" ht="21" customHeight="1" x14ac:dyDescent="0.25">
      <c r="B32" s="317" t="s">
        <v>91</v>
      </c>
      <c r="C32" s="338">
        <v>90</v>
      </c>
      <c r="D32" s="338">
        <v>59</v>
      </c>
      <c r="E32" s="338">
        <v>19</v>
      </c>
      <c r="F32" s="339">
        <v>1.41</v>
      </c>
      <c r="G32" s="340">
        <v>0.26</v>
      </c>
      <c r="H32" s="337">
        <f t="shared" ref="H32:H53" si="3">+F32/G32</f>
        <v>5.4230769230769225</v>
      </c>
      <c r="I32" s="193"/>
    </row>
    <row r="33" spans="2:9" s="203" customFormat="1" ht="21" customHeight="1" x14ac:dyDescent="0.25">
      <c r="B33" s="317" t="s">
        <v>16</v>
      </c>
      <c r="C33" s="338">
        <v>89</v>
      </c>
      <c r="D33" s="338">
        <v>58</v>
      </c>
      <c r="E33" s="338">
        <v>17</v>
      </c>
      <c r="F33" s="339">
        <v>1.4</v>
      </c>
      <c r="G33" s="340">
        <v>0.24</v>
      </c>
      <c r="H33" s="337">
        <f t="shared" si="3"/>
        <v>5.833333333333333</v>
      </c>
      <c r="I33" s="193"/>
    </row>
    <row r="34" spans="2:9" s="203" customFormat="1" ht="21" customHeight="1" x14ac:dyDescent="0.25">
      <c r="B34" s="317" t="s">
        <v>92</v>
      </c>
      <c r="C34" s="338">
        <v>88</v>
      </c>
      <c r="D34" s="338">
        <v>54</v>
      </c>
      <c r="E34" s="338">
        <v>16</v>
      </c>
      <c r="F34" s="339">
        <v>1.2</v>
      </c>
      <c r="G34" s="340">
        <v>0.23</v>
      </c>
      <c r="H34" s="337">
        <f t="shared" si="3"/>
        <v>5.2173913043478253</v>
      </c>
      <c r="I34" s="193"/>
    </row>
    <row r="35" spans="2:9" s="203" customFormat="1" ht="21" customHeight="1" x14ac:dyDescent="0.25">
      <c r="B35" s="317" t="s">
        <v>93</v>
      </c>
      <c r="C35" s="338">
        <v>88</v>
      </c>
      <c r="D35" s="338">
        <v>50</v>
      </c>
      <c r="E35" s="338">
        <v>13</v>
      </c>
      <c r="F35" s="339">
        <v>1.18</v>
      </c>
      <c r="G35" s="340">
        <v>0.19</v>
      </c>
      <c r="H35" s="337">
        <f t="shared" si="3"/>
        <v>6.2105263157894735</v>
      </c>
      <c r="I35" s="193"/>
    </row>
    <row r="36" spans="2:9" s="203" customFormat="1" ht="21" customHeight="1" x14ac:dyDescent="0.25">
      <c r="B36" s="317" t="s">
        <v>94</v>
      </c>
      <c r="C36" s="338">
        <v>89</v>
      </c>
      <c r="D36" s="338">
        <v>53</v>
      </c>
      <c r="E36" s="338">
        <v>10</v>
      </c>
      <c r="F36" s="339">
        <v>0.46</v>
      </c>
      <c r="G36" s="340">
        <v>0.2</v>
      </c>
      <c r="H36" s="337">
        <f t="shared" si="3"/>
        <v>2.2999999999999998</v>
      </c>
      <c r="I36" s="193"/>
    </row>
    <row r="37" spans="2:9" s="203" customFormat="1" ht="21" customHeight="1" x14ac:dyDescent="0.25">
      <c r="B37" s="317" t="s">
        <v>95</v>
      </c>
      <c r="C37" s="338">
        <v>89</v>
      </c>
      <c r="D37" s="338">
        <v>57</v>
      </c>
      <c r="E37" s="338">
        <v>16</v>
      </c>
      <c r="F37" s="339">
        <v>1.73</v>
      </c>
      <c r="G37" s="340">
        <v>0.24</v>
      </c>
      <c r="H37" s="337">
        <f t="shared" si="3"/>
        <v>7.2083333333333339</v>
      </c>
      <c r="I37" s="193"/>
    </row>
    <row r="38" spans="2:9" s="203" customFormat="1" ht="21" customHeight="1" x14ac:dyDescent="0.25">
      <c r="B38" s="317" t="s">
        <v>96</v>
      </c>
      <c r="C38" s="338">
        <v>89</v>
      </c>
      <c r="D38" s="338">
        <v>55</v>
      </c>
      <c r="E38" s="338">
        <v>10</v>
      </c>
      <c r="F38" s="339">
        <v>0.4</v>
      </c>
      <c r="G38" s="340">
        <v>0.23</v>
      </c>
      <c r="H38" s="337">
        <f t="shared" si="3"/>
        <v>1.7391304347826086</v>
      </c>
      <c r="I38" s="193"/>
    </row>
    <row r="39" spans="2:9" s="203" customFormat="1" ht="21" customHeight="1" x14ac:dyDescent="0.25">
      <c r="B39" s="317" t="s">
        <v>97</v>
      </c>
      <c r="C39" s="338">
        <v>88</v>
      </c>
      <c r="D39" s="338">
        <v>55</v>
      </c>
      <c r="E39" s="338">
        <v>15</v>
      </c>
      <c r="F39" s="339">
        <v>1.5</v>
      </c>
      <c r="G39" s="340">
        <v>0.25</v>
      </c>
      <c r="H39" s="337">
        <f t="shared" si="3"/>
        <v>6</v>
      </c>
      <c r="I39" s="193"/>
    </row>
    <row r="40" spans="2:9" s="203" customFormat="1" ht="21" customHeight="1" x14ac:dyDescent="0.25">
      <c r="B40" s="317" t="s">
        <v>98</v>
      </c>
      <c r="C40" s="338">
        <v>90</v>
      </c>
      <c r="D40" s="338">
        <v>61</v>
      </c>
      <c r="E40" s="338">
        <v>21</v>
      </c>
      <c r="F40" s="339">
        <v>1.35</v>
      </c>
      <c r="G40" s="340">
        <v>0.32</v>
      </c>
      <c r="H40" s="337">
        <f t="shared" si="3"/>
        <v>4.21875</v>
      </c>
      <c r="I40" s="193"/>
    </row>
    <row r="41" spans="2:9" s="203" customFormat="1" ht="21" customHeight="1" x14ac:dyDescent="0.25">
      <c r="B41" s="317" t="s">
        <v>99</v>
      </c>
      <c r="C41" s="338">
        <v>88</v>
      </c>
      <c r="D41" s="338">
        <v>65</v>
      </c>
      <c r="E41" s="338">
        <v>18</v>
      </c>
      <c r="F41" s="339">
        <v>0.45</v>
      </c>
      <c r="G41" s="340">
        <v>0.37</v>
      </c>
      <c r="H41" s="337">
        <f t="shared" si="3"/>
        <v>1.2162162162162162</v>
      </c>
      <c r="I41" s="193"/>
    </row>
    <row r="42" spans="2:9" s="203" customFormat="1" ht="21" customHeight="1" x14ac:dyDescent="0.25">
      <c r="B42" s="317" t="s">
        <v>100</v>
      </c>
      <c r="C42" s="338">
        <v>88</v>
      </c>
      <c r="D42" s="338">
        <v>52</v>
      </c>
      <c r="E42" s="338">
        <v>11</v>
      </c>
      <c r="F42" s="339">
        <v>0.45</v>
      </c>
      <c r="G42" s="340">
        <v>0.26</v>
      </c>
      <c r="H42" s="337">
        <f t="shared" si="3"/>
        <v>1.7307692307692308</v>
      </c>
      <c r="I42" s="193"/>
    </row>
    <row r="43" spans="2:9" s="203" customFormat="1" ht="21" customHeight="1" x14ac:dyDescent="0.25">
      <c r="B43" s="317" t="s">
        <v>101</v>
      </c>
      <c r="C43" s="338">
        <v>88</v>
      </c>
      <c r="D43" s="338">
        <v>58</v>
      </c>
      <c r="E43" s="338">
        <v>10</v>
      </c>
      <c r="F43" s="339">
        <v>0.6</v>
      </c>
      <c r="G43" s="340">
        <v>0.21</v>
      </c>
      <c r="H43" s="337">
        <f t="shared" si="3"/>
        <v>2.8571428571428572</v>
      </c>
      <c r="I43" s="193"/>
    </row>
    <row r="44" spans="2:9" s="203" customFormat="1" ht="21" customHeight="1" x14ac:dyDescent="0.25">
      <c r="B44" s="317" t="s">
        <v>102</v>
      </c>
      <c r="C44" s="338">
        <v>92</v>
      </c>
      <c r="D44" s="338">
        <v>54</v>
      </c>
      <c r="E44" s="338">
        <v>14</v>
      </c>
      <c r="F44" s="339">
        <v>1.1000000000000001</v>
      </c>
      <c r="G44" s="340">
        <v>0.22</v>
      </c>
      <c r="H44" s="337">
        <f t="shared" si="3"/>
        <v>5</v>
      </c>
      <c r="I44" s="193"/>
    </row>
    <row r="45" spans="2:9" s="203" customFormat="1" ht="21" customHeight="1" x14ac:dyDescent="0.25">
      <c r="B45" s="317" t="s">
        <v>103</v>
      </c>
      <c r="C45" s="338">
        <v>90</v>
      </c>
      <c r="D45" s="338">
        <v>50</v>
      </c>
      <c r="E45" s="338">
        <v>7</v>
      </c>
      <c r="F45" s="339">
        <v>0.61</v>
      </c>
      <c r="G45" s="340">
        <v>0.18</v>
      </c>
      <c r="H45" s="337">
        <f t="shared" si="3"/>
        <v>3.3888888888888888</v>
      </c>
      <c r="I45" s="193"/>
    </row>
    <row r="46" spans="2:9" s="203" customFormat="1" ht="21" customHeight="1" x14ac:dyDescent="0.25">
      <c r="B46" s="317" t="s">
        <v>104</v>
      </c>
      <c r="C46" s="338">
        <v>90</v>
      </c>
      <c r="D46" s="338">
        <v>54</v>
      </c>
      <c r="E46" s="338">
        <v>10</v>
      </c>
      <c r="F46" s="339">
        <v>0.4</v>
      </c>
      <c r="G46" s="340">
        <v>0.27</v>
      </c>
      <c r="H46" s="337">
        <f t="shared" si="3"/>
        <v>1.4814814814814814</v>
      </c>
      <c r="I46" s="193"/>
    </row>
    <row r="47" spans="2:9" s="203" customFormat="1" ht="21" customHeight="1" x14ac:dyDescent="0.25">
      <c r="B47" s="317" t="s">
        <v>15</v>
      </c>
      <c r="C47" s="338">
        <v>88</v>
      </c>
      <c r="D47" s="338">
        <v>59</v>
      </c>
      <c r="E47" s="338">
        <v>10</v>
      </c>
      <c r="F47" s="339">
        <v>0.32</v>
      </c>
      <c r="G47" s="340">
        <v>0.3</v>
      </c>
      <c r="H47" s="337">
        <f t="shared" si="3"/>
        <v>1.0666666666666667</v>
      </c>
      <c r="I47" s="193"/>
    </row>
    <row r="48" spans="2:9" s="203" customFormat="1" ht="21" customHeight="1" x14ac:dyDescent="0.25">
      <c r="B48" s="317" t="s">
        <v>105</v>
      </c>
      <c r="C48" s="338">
        <v>90</v>
      </c>
      <c r="D48" s="338">
        <v>58</v>
      </c>
      <c r="E48" s="338">
        <v>10</v>
      </c>
      <c r="F48" s="339">
        <v>0.4</v>
      </c>
      <c r="G48" s="340">
        <v>0.31</v>
      </c>
      <c r="H48" s="337">
        <f t="shared" si="3"/>
        <v>1.2903225806451615</v>
      </c>
      <c r="I48" s="193"/>
    </row>
    <row r="49" spans="2:9" s="203" customFormat="1" ht="21" customHeight="1" x14ac:dyDescent="0.25">
      <c r="B49" s="317" t="s">
        <v>106</v>
      </c>
      <c r="C49" s="338">
        <v>89</v>
      </c>
      <c r="D49" s="338">
        <v>52</v>
      </c>
      <c r="E49" s="338">
        <v>15</v>
      </c>
      <c r="F49" s="339">
        <v>1.29</v>
      </c>
      <c r="G49" s="340">
        <v>0.3</v>
      </c>
      <c r="H49" s="337">
        <f t="shared" si="3"/>
        <v>4.3000000000000007</v>
      </c>
      <c r="I49" s="193"/>
    </row>
    <row r="50" spans="2:9" s="203" customFormat="1" ht="21" customHeight="1" x14ac:dyDescent="0.25">
      <c r="B50" s="317" t="s">
        <v>107</v>
      </c>
      <c r="C50" s="338">
        <v>88</v>
      </c>
      <c r="D50" s="338">
        <v>57</v>
      </c>
      <c r="E50" s="338">
        <v>9</v>
      </c>
      <c r="F50" s="339">
        <v>0.5</v>
      </c>
      <c r="G50" s="340">
        <v>0.22</v>
      </c>
      <c r="H50" s="337">
        <f t="shared" si="3"/>
        <v>2.2727272727272729</v>
      </c>
      <c r="I50" s="193"/>
    </row>
    <row r="51" spans="2:9" s="203" customFormat="1" ht="21" customHeight="1" x14ac:dyDescent="0.25">
      <c r="B51" s="317" t="s">
        <v>108</v>
      </c>
      <c r="C51" s="338">
        <v>88</v>
      </c>
      <c r="D51" s="338">
        <v>59</v>
      </c>
      <c r="E51" s="338">
        <v>11</v>
      </c>
      <c r="F51" s="339">
        <v>0.57999999999999996</v>
      </c>
      <c r="G51" s="340">
        <v>0.26</v>
      </c>
      <c r="H51" s="337">
        <f t="shared" si="3"/>
        <v>2.2307692307692304</v>
      </c>
      <c r="I51" s="193"/>
    </row>
    <row r="52" spans="2:9" s="203" customFormat="1" ht="21" customHeight="1" x14ac:dyDescent="0.25">
      <c r="B52" s="317" t="s">
        <v>109</v>
      </c>
      <c r="C52" s="338">
        <v>88</v>
      </c>
      <c r="D52" s="338">
        <v>57</v>
      </c>
      <c r="E52" s="338">
        <v>8</v>
      </c>
      <c r="F52" s="339">
        <v>0.43</v>
      </c>
      <c r="G52" s="340">
        <v>0.2</v>
      </c>
      <c r="H52" s="337">
        <f t="shared" si="3"/>
        <v>2.15</v>
      </c>
      <c r="I52" s="193"/>
    </row>
    <row r="53" spans="2:9" s="203" customFormat="1" ht="21" customHeight="1" x14ac:dyDescent="0.25">
      <c r="B53" s="317" t="s">
        <v>110</v>
      </c>
      <c r="C53" s="338">
        <v>89</v>
      </c>
      <c r="D53" s="338">
        <v>58</v>
      </c>
      <c r="E53" s="338">
        <v>18</v>
      </c>
      <c r="F53" s="339">
        <v>1.25</v>
      </c>
      <c r="G53" s="340">
        <v>0.34</v>
      </c>
      <c r="H53" s="337">
        <f t="shared" si="3"/>
        <v>3.6764705882352939</v>
      </c>
      <c r="I53" s="193"/>
    </row>
    <row r="54" spans="2:9" s="203" customFormat="1" ht="21" customHeight="1" x14ac:dyDescent="0.25">
      <c r="B54" s="328" t="s">
        <v>139</v>
      </c>
      <c r="C54" s="329" t="s">
        <v>67</v>
      </c>
      <c r="D54" s="329" t="s">
        <v>69</v>
      </c>
      <c r="E54" s="329" t="s">
        <v>68</v>
      </c>
      <c r="F54" s="330" t="s">
        <v>70</v>
      </c>
      <c r="G54" s="331" t="s">
        <v>71</v>
      </c>
      <c r="H54" s="332" t="s">
        <v>31</v>
      </c>
      <c r="I54" s="333"/>
    </row>
    <row r="55" spans="2:9" s="203" customFormat="1" ht="21" customHeight="1" x14ac:dyDescent="0.25">
      <c r="B55" s="317" t="s">
        <v>112</v>
      </c>
      <c r="C55" s="318">
        <v>30</v>
      </c>
      <c r="D55" s="318">
        <v>55</v>
      </c>
      <c r="E55" s="318">
        <v>18</v>
      </c>
      <c r="F55" s="319">
        <v>1.4</v>
      </c>
      <c r="G55" s="320">
        <v>0.28999999999999998</v>
      </c>
      <c r="H55" s="337">
        <f>+F55/G55</f>
        <v>4.8275862068965516</v>
      </c>
      <c r="I55" s="193"/>
    </row>
    <row r="56" spans="2:9" s="203" customFormat="1" ht="21" customHeight="1" x14ac:dyDescent="0.25">
      <c r="B56" s="317" t="s">
        <v>111</v>
      </c>
      <c r="C56" s="318">
        <v>34</v>
      </c>
      <c r="D56" s="318">
        <v>72</v>
      </c>
      <c r="E56" s="318">
        <v>8</v>
      </c>
      <c r="F56" s="319">
        <v>0.28000000000000003</v>
      </c>
      <c r="G56" s="320">
        <v>0.23</v>
      </c>
      <c r="H56" s="337">
        <f>+F56/G56</f>
        <v>1.2173913043478262</v>
      </c>
      <c r="I56" s="193"/>
    </row>
    <row r="57" spans="2:9" s="203" customFormat="1" ht="21" customHeight="1" x14ac:dyDescent="0.25">
      <c r="B57" s="317" t="s">
        <v>113</v>
      </c>
      <c r="C57" s="318">
        <v>30</v>
      </c>
      <c r="D57" s="318">
        <v>61</v>
      </c>
      <c r="E57" s="318">
        <v>11</v>
      </c>
      <c r="F57" s="319">
        <v>0.7</v>
      </c>
      <c r="G57" s="320">
        <v>0.24</v>
      </c>
      <c r="H57" s="337">
        <f>+F57/G57</f>
        <v>2.9166666666666665</v>
      </c>
      <c r="I57" s="193"/>
    </row>
    <row r="58" spans="2:9" s="203" customFormat="1" ht="21" customHeight="1" x14ac:dyDescent="0.25">
      <c r="B58" s="328" t="s">
        <v>140</v>
      </c>
      <c r="C58" s="329" t="s">
        <v>67</v>
      </c>
      <c r="D58" s="329" t="s">
        <v>69</v>
      </c>
      <c r="E58" s="329" t="s">
        <v>68</v>
      </c>
      <c r="F58" s="330" t="s">
        <v>70</v>
      </c>
      <c r="G58" s="331" t="s">
        <v>71</v>
      </c>
      <c r="H58" s="332" t="s">
        <v>31</v>
      </c>
      <c r="I58" s="333"/>
    </row>
    <row r="59" spans="2:9" s="203" customFormat="1" ht="21" customHeight="1" x14ac:dyDescent="0.25">
      <c r="B59" s="505" t="s">
        <v>133</v>
      </c>
      <c r="C59" s="506"/>
      <c r="D59" s="506"/>
      <c r="E59" s="506"/>
      <c r="F59" s="507"/>
      <c r="G59" s="508"/>
      <c r="H59" s="509"/>
      <c r="I59" s="193"/>
    </row>
    <row r="60" spans="2:9" s="203" customFormat="1" ht="21" customHeight="1" x14ac:dyDescent="0.25">
      <c r="B60" s="317" t="s">
        <v>114</v>
      </c>
      <c r="C60" s="341">
        <v>90</v>
      </c>
      <c r="D60" s="341">
        <v>43</v>
      </c>
      <c r="E60" s="341">
        <v>4</v>
      </c>
      <c r="F60" s="342">
        <v>0.33</v>
      </c>
      <c r="G60" s="343">
        <v>0.08</v>
      </c>
      <c r="H60" s="337">
        <f t="shared" ref="H60:H73" si="4">+F60/G60</f>
        <v>4.125</v>
      </c>
      <c r="I60" s="193"/>
    </row>
    <row r="61" spans="2:9" s="203" customFormat="1" ht="21" customHeight="1" x14ac:dyDescent="0.25">
      <c r="B61" s="317" t="s">
        <v>120</v>
      </c>
      <c r="C61" s="341">
        <v>91</v>
      </c>
      <c r="D61" s="341">
        <v>90</v>
      </c>
      <c r="E61" s="341">
        <v>29</v>
      </c>
      <c r="F61" s="342">
        <v>0.15</v>
      </c>
      <c r="G61" s="343">
        <v>0.78</v>
      </c>
      <c r="H61" s="337">
        <f t="shared" si="4"/>
        <v>0.19230769230769229</v>
      </c>
      <c r="I61" s="193"/>
    </row>
    <row r="62" spans="2:9" s="203" customFormat="1" ht="21" customHeight="1" x14ac:dyDescent="0.25">
      <c r="B62" s="317" t="s">
        <v>125</v>
      </c>
      <c r="C62" s="341">
        <v>90</v>
      </c>
      <c r="D62" s="341">
        <v>80</v>
      </c>
      <c r="E62" s="341">
        <v>22</v>
      </c>
      <c r="F62" s="342">
        <v>0.12</v>
      </c>
      <c r="G62" s="343">
        <v>0.85</v>
      </c>
      <c r="H62" s="337">
        <f t="shared" si="4"/>
        <v>0.14117647058823529</v>
      </c>
      <c r="I62" s="193"/>
    </row>
    <row r="63" spans="2:9" s="203" customFormat="1" ht="21" customHeight="1" x14ac:dyDescent="0.25">
      <c r="B63" s="317" t="s">
        <v>128</v>
      </c>
      <c r="C63" s="341">
        <v>80</v>
      </c>
      <c r="D63" s="341">
        <v>59</v>
      </c>
      <c r="E63" s="341">
        <v>5</v>
      </c>
      <c r="F63" s="342">
        <v>0.39</v>
      </c>
      <c r="G63" s="343">
        <v>0.19</v>
      </c>
      <c r="H63" s="337">
        <f t="shared" si="4"/>
        <v>2.0526315789473686</v>
      </c>
      <c r="I63" s="193"/>
    </row>
    <row r="64" spans="2:9" s="203" customFormat="1" ht="21" customHeight="1" x14ac:dyDescent="0.25">
      <c r="B64" s="317" t="s">
        <v>124</v>
      </c>
      <c r="C64" s="341">
        <v>90</v>
      </c>
      <c r="D64" s="341">
        <v>45</v>
      </c>
      <c r="E64" s="341">
        <v>5</v>
      </c>
      <c r="F64" s="342">
        <v>0.15</v>
      </c>
      <c r="G64" s="343">
        <v>0.08</v>
      </c>
      <c r="H64" s="337">
        <f t="shared" si="4"/>
        <v>1.875</v>
      </c>
      <c r="I64" s="193"/>
    </row>
    <row r="65" spans="2:9" s="203" customFormat="1" ht="21" customHeight="1" x14ac:dyDescent="0.25">
      <c r="B65" s="317" t="s">
        <v>142</v>
      </c>
      <c r="C65" s="341">
        <v>90</v>
      </c>
      <c r="D65" s="341">
        <v>80</v>
      </c>
      <c r="E65" s="341">
        <v>26</v>
      </c>
      <c r="F65" s="342">
        <v>0.19</v>
      </c>
      <c r="G65" s="343">
        <v>0.72</v>
      </c>
      <c r="H65" s="337">
        <f>+F65/G65</f>
        <v>0.2638888888888889</v>
      </c>
      <c r="I65" s="193"/>
    </row>
    <row r="66" spans="2:9" s="203" customFormat="1" ht="21" customHeight="1" x14ac:dyDescent="0.25">
      <c r="B66" s="317" t="s">
        <v>143</v>
      </c>
      <c r="C66" s="341">
        <v>90</v>
      </c>
      <c r="D66" s="341">
        <v>69</v>
      </c>
      <c r="E66" s="341">
        <v>27</v>
      </c>
      <c r="F66" s="342">
        <v>0.09</v>
      </c>
      <c r="G66" s="343">
        <v>0.37</v>
      </c>
      <c r="H66" s="337">
        <f>+F66/G66</f>
        <v>0.24324324324324323</v>
      </c>
      <c r="I66" s="193"/>
    </row>
    <row r="67" spans="2:9" s="203" customFormat="1" ht="21" customHeight="1" x14ac:dyDescent="0.25">
      <c r="B67" s="317" t="s">
        <v>127</v>
      </c>
      <c r="C67" s="341">
        <v>91</v>
      </c>
      <c r="D67" s="341">
        <v>48</v>
      </c>
      <c r="E67" s="341">
        <v>4</v>
      </c>
      <c r="F67" s="342">
        <v>0.24</v>
      </c>
      <c r="G67" s="343">
        <v>7.0000000000000007E-2</v>
      </c>
      <c r="H67" s="337">
        <f t="shared" si="4"/>
        <v>3.4285714285714279</v>
      </c>
      <c r="I67" s="193"/>
    </row>
    <row r="68" spans="2:9" s="203" customFormat="1" ht="21" customHeight="1" x14ac:dyDescent="0.25">
      <c r="B68" s="317" t="s">
        <v>115</v>
      </c>
      <c r="C68" s="341">
        <v>93</v>
      </c>
      <c r="D68" s="341">
        <v>40</v>
      </c>
      <c r="E68" s="341">
        <v>4</v>
      </c>
      <c r="F68" s="342">
        <v>0.16</v>
      </c>
      <c r="G68" s="343">
        <v>0.15</v>
      </c>
      <c r="H68" s="337">
        <f t="shared" si="4"/>
        <v>1.0666666666666667</v>
      </c>
      <c r="I68" s="193"/>
    </row>
    <row r="69" spans="2:9" s="203" customFormat="1" ht="21" customHeight="1" x14ac:dyDescent="0.25">
      <c r="B69" s="317" t="s">
        <v>116</v>
      </c>
      <c r="C69" s="341">
        <v>91</v>
      </c>
      <c r="D69" s="341">
        <v>22</v>
      </c>
      <c r="E69" s="341">
        <v>7</v>
      </c>
      <c r="F69" s="342">
        <v>0.2</v>
      </c>
      <c r="G69" s="343">
        <v>7.0000000000000007E-2</v>
      </c>
      <c r="H69" s="337">
        <f t="shared" si="4"/>
        <v>2.8571428571428572</v>
      </c>
      <c r="I69" s="193"/>
    </row>
    <row r="70" spans="2:9" s="203" customFormat="1" ht="21" customHeight="1" x14ac:dyDescent="0.25">
      <c r="B70" s="317" t="s">
        <v>117</v>
      </c>
      <c r="C70" s="341">
        <v>90</v>
      </c>
      <c r="D70" s="341">
        <v>77</v>
      </c>
      <c r="E70" s="341">
        <v>12</v>
      </c>
      <c r="F70" s="342">
        <v>0.55000000000000004</v>
      </c>
      <c r="G70" s="343">
        <v>0.17</v>
      </c>
      <c r="H70" s="337">
        <f t="shared" si="4"/>
        <v>3.2352941176470589</v>
      </c>
      <c r="I70" s="193"/>
    </row>
    <row r="71" spans="2:9" s="203" customFormat="1" ht="21" customHeight="1" x14ac:dyDescent="0.25">
      <c r="B71" s="317" t="s">
        <v>186</v>
      </c>
      <c r="C71" s="341">
        <v>89</v>
      </c>
      <c r="D71" s="341">
        <v>70</v>
      </c>
      <c r="E71" s="341">
        <v>17</v>
      </c>
      <c r="F71" s="342">
        <v>0.13</v>
      </c>
      <c r="G71" s="343">
        <v>1.29</v>
      </c>
      <c r="H71" s="337">
        <f t="shared" si="4"/>
        <v>0.10077519379844961</v>
      </c>
      <c r="I71" s="193"/>
    </row>
    <row r="72" spans="2:9" s="203" customFormat="1" ht="21" customHeight="1" x14ac:dyDescent="0.25">
      <c r="B72" s="317" t="s">
        <v>90</v>
      </c>
      <c r="C72" s="341">
        <v>89</v>
      </c>
      <c r="D72" s="341">
        <v>82</v>
      </c>
      <c r="E72" s="341">
        <v>19</v>
      </c>
      <c r="F72" s="342">
        <v>0.15</v>
      </c>
      <c r="G72" s="343">
        <v>1.02</v>
      </c>
      <c r="H72" s="337">
        <f t="shared" si="4"/>
        <v>0.14705882352941177</v>
      </c>
      <c r="I72" s="193"/>
    </row>
    <row r="73" spans="2:9" s="203" customFormat="1" ht="21" customHeight="1" x14ac:dyDescent="0.25">
      <c r="B73" s="344" t="s">
        <v>118</v>
      </c>
      <c r="C73" s="345">
        <v>91</v>
      </c>
      <c r="D73" s="345">
        <v>42</v>
      </c>
      <c r="E73" s="345">
        <v>3</v>
      </c>
      <c r="F73" s="346">
        <v>0.16</v>
      </c>
      <c r="G73" s="347">
        <v>0.05</v>
      </c>
      <c r="H73" s="348">
        <f t="shared" si="4"/>
        <v>3.1999999999999997</v>
      </c>
      <c r="I73" s="193"/>
    </row>
    <row r="74" spans="2:9" s="203" customFormat="1" ht="21" customHeight="1" x14ac:dyDescent="0.25">
      <c r="B74" s="349" t="s">
        <v>144</v>
      </c>
      <c r="C74" s="350" t="s">
        <v>67</v>
      </c>
      <c r="D74" s="350" t="s">
        <v>69</v>
      </c>
      <c r="E74" s="350" t="s">
        <v>68</v>
      </c>
      <c r="F74" s="351" t="s">
        <v>70</v>
      </c>
      <c r="G74" s="352" t="s">
        <v>71</v>
      </c>
      <c r="H74" s="353" t="s">
        <v>31</v>
      </c>
      <c r="I74" s="333"/>
    </row>
    <row r="75" spans="2:9" s="203" customFormat="1" ht="21" customHeight="1" x14ac:dyDescent="0.25">
      <c r="B75" s="354" t="s">
        <v>146</v>
      </c>
      <c r="C75" s="355">
        <v>96</v>
      </c>
      <c r="D75" s="355">
        <v>0</v>
      </c>
      <c r="E75" s="355">
        <v>0</v>
      </c>
      <c r="F75" s="355">
        <v>35</v>
      </c>
      <c r="G75" s="356">
        <v>0.52</v>
      </c>
      <c r="H75" s="357">
        <f t="shared" ref="H75" si="5">+F75/G75</f>
        <v>67.307692307692307</v>
      </c>
      <c r="I75" s="193"/>
    </row>
    <row r="76" spans="2:9" s="203" customFormat="1" ht="21" customHeight="1" x14ac:dyDescent="0.25">
      <c r="B76" s="354" t="s">
        <v>145</v>
      </c>
      <c r="C76" s="355">
        <v>98</v>
      </c>
      <c r="D76" s="355">
        <v>0</v>
      </c>
      <c r="E76" s="355">
        <v>0</v>
      </c>
      <c r="F76" s="355">
        <v>34</v>
      </c>
      <c r="G76" s="356">
        <v>0.02</v>
      </c>
      <c r="H76" s="357">
        <f t="shared" ref="H76" si="6">+F76/G76</f>
        <v>1700</v>
      </c>
      <c r="I76" s="193"/>
    </row>
    <row r="77" spans="2:9" s="203" customFormat="1" ht="21" customHeight="1" x14ac:dyDescent="0.25">
      <c r="B77" s="349" t="s">
        <v>141</v>
      </c>
      <c r="C77" s="350" t="s">
        <v>67</v>
      </c>
      <c r="D77" s="350" t="s">
        <v>69</v>
      </c>
      <c r="E77" s="350" t="s">
        <v>68</v>
      </c>
      <c r="F77" s="351" t="s">
        <v>70</v>
      </c>
      <c r="G77" s="352" t="s">
        <v>71</v>
      </c>
      <c r="H77" s="353" t="s">
        <v>31</v>
      </c>
      <c r="I77" s="333"/>
    </row>
    <row r="78" spans="2:9" s="203" customFormat="1" ht="21" customHeight="1" x14ac:dyDescent="0.25">
      <c r="B78" s="317" t="s">
        <v>134</v>
      </c>
      <c r="C78" s="341">
        <v>91</v>
      </c>
      <c r="D78" s="341">
        <v>75</v>
      </c>
      <c r="E78" s="341">
        <v>11</v>
      </c>
      <c r="F78" s="342">
        <v>0.65</v>
      </c>
      <c r="G78" s="343">
        <v>0.08</v>
      </c>
      <c r="H78" s="337">
        <f t="shared" ref="H78:H79" si="7">+F78/G78</f>
        <v>8.125</v>
      </c>
      <c r="I78" s="193"/>
    </row>
    <row r="79" spans="2:9" s="203" customFormat="1" ht="21" customHeight="1" x14ac:dyDescent="0.25">
      <c r="B79" s="317" t="s">
        <v>135</v>
      </c>
      <c r="C79" s="341">
        <v>24</v>
      </c>
      <c r="D79" s="341">
        <v>77</v>
      </c>
      <c r="E79" s="341">
        <v>11</v>
      </c>
      <c r="F79" s="342">
        <v>0.68</v>
      </c>
      <c r="G79" s="343">
        <v>0.08</v>
      </c>
      <c r="H79" s="337">
        <f t="shared" si="7"/>
        <v>8.5</v>
      </c>
      <c r="I79" s="193"/>
    </row>
    <row r="80" spans="2:9" s="203" customFormat="1" ht="21" customHeight="1" x14ac:dyDescent="0.25">
      <c r="B80" s="317" t="s">
        <v>122</v>
      </c>
      <c r="C80" s="341">
        <v>91</v>
      </c>
      <c r="D80" s="341">
        <v>32</v>
      </c>
      <c r="E80" s="341">
        <v>7</v>
      </c>
      <c r="F80" s="342">
        <v>2.72</v>
      </c>
      <c r="G80" s="343">
        <v>0.31</v>
      </c>
      <c r="H80" s="337">
        <f t="shared" ref="H80:H82" si="8">+F80/G80</f>
        <v>8.7741935483870979</v>
      </c>
      <c r="I80" s="193"/>
    </row>
    <row r="81" spans="2:9" s="203" customFormat="1" ht="21" customHeight="1" x14ac:dyDescent="0.25">
      <c r="B81" s="344" t="s">
        <v>231</v>
      </c>
      <c r="C81" s="345">
        <v>12</v>
      </c>
      <c r="D81" s="345">
        <v>70</v>
      </c>
      <c r="E81" s="345">
        <v>21</v>
      </c>
      <c r="F81" s="346">
        <v>0.22</v>
      </c>
      <c r="G81" s="347">
        <v>0.6</v>
      </c>
      <c r="H81" s="348">
        <f t="shared" si="8"/>
        <v>0.3666666666666667</v>
      </c>
      <c r="I81" s="193"/>
    </row>
    <row r="82" spans="2:9" s="203" customFormat="1" ht="21" customHeight="1" thickBot="1" x14ac:dyDescent="0.3">
      <c r="B82" s="358" t="s">
        <v>121</v>
      </c>
      <c r="C82" s="359">
        <v>75</v>
      </c>
      <c r="D82" s="359">
        <v>58</v>
      </c>
      <c r="E82" s="359">
        <v>16</v>
      </c>
      <c r="F82" s="360">
        <v>1.6</v>
      </c>
      <c r="G82" s="361">
        <v>1</v>
      </c>
      <c r="H82" s="362">
        <f t="shared" si="8"/>
        <v>1.6</v>
      </c>
      <c r="I82" s="193"/>
    </row>
  </sheetData>
  <sheetProtection password="CA7F" sheet="1" objects="1" scenarios="1"/>
  <sortState ref="B49:H51">
    <sortCondition ref="B49"/>
  </sortState>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pageSetUpPr fitToPage="1"/>
  </sheetPr>
  <dimension ref="B1:P73"/>
  <sheetViews>
    <sheetView showGridLines="0" zoomScale="75" zoomScaleNormal="75" workbookViewId="0">
      <selection activeCell="C18" sqref="C18"/>
    </sheetView>
  </sheetViews>
  <sheetFormatPr defaultRowHeight="12.75" x14ac:dyDescent="0.2"/>
  <cols>
    <col min="1" max="1" width="4.85546875" customWidth="1"/>
    <col min="2" max="2" width="5.42578125" customWidth="1"/>
    <col min="3" max="3" width="42.42578125" customWidth="1"/>
    <col min="4" max="10" width="15.7109375" style="3" customWidth="1"/>
    <col min="11" max="11" width="3.7109375" customWidth="1"/>
  </cols>
  <sheetData>
    <row r="1" spans="2:16" ht="56.25" customHeight="1" thickBot="1" x14ac:dyDescent="0.25">
      <c r="B1" s="62" t="s">
        <v>205</v>
      </c>
    </row>
    <row r="2" spans="2:16" ht="21.75" customHeight="1" thickBot="1" x14ac:dyDescent="0.25">
      <c r="B2" s="493" t="s">
        <v>211</v>
      </c>
      <c r="C2" s="382"/>
      <c r="D2" s="430"/>
      <c r="E2" s="430"/>
      <c r="F2" s="430"/>
      <c r="G2" s="430"/>
      <c r="H2" s="430"/>
      <c r="I2" s="431"/>
      <c r="J2" s="431"/>
      <c r="K2" s="391"/>
    </row>
    <row r="3" spans="2:16" ht="21.75" customHeight="1" thickBot="1" x14ac:dyDescent="0.25">
      <c r="B3" s="429"/>
      <c r="C3" s="427"/>
      <c r="D3" s="136"/>
      <c r="E3" s="136"/>
      <c r="F3" s="136"/>
      <c r="G3" s="136"/>
      <c r="H3" s="136"/>
      <c r="I3" s="428"/>
      <c r="J3" s="428"/>
    </row>
    <row r="4" spans="2:16" s="9" customFormat="1" ht="24.95" customHeight="1" x14ac:dyDescent="0.2">
      <c r="B4" s="292" t="s">
        <v>40</v>
      </c>
      <c r="C4" s="293" t="s">
        <v>19</v>
      </c>
      <c r="D4" s="294" t="s">
        <v>14</v>
      </c>
      <c r="E4" s="294" t="s">
        <v>1</v>
      </c>
      <c r="F4" s="294" t="s">
        <v>2</v>
      </c>
      <c r="G4" s="294" t="s">
        <v>3</v>
      </c>
      <c r="H4" s="294" t="s">
        <v>4</v>
      </c>
      <c r="I4" s="294" t="s">
        <v>31</v>
      </c>
      <c r="J4" s="489" t="s">
        <v>210</v>
      </c>
    </row>
    <row r="5" spans="2:16" s="9" customFormat="1" ht="24.95" customHeight="1" x14ac:dyDescent="0.2">
      <c r="B5" s="301">
        <v>1</v>
      </c>
      <c r="C5" s="295" t="s">
        <v>17</v>
      </c>
      <c r="D5" s="296">
        <v>0.88</v>
      </c>
      <c r="E5" s="296">
        <v>0.88</v>
      </c>
      <c r="F5" s="296">
        <v>0.09</v>
      </c>
      <c r="G5" s="297">
        <v>2.0000000000000001E-4</v>
      </c>
      <c r="H5" s="297">
        <v>3.0000000000000001E-3</v>
      </c>
      <c r="I5" s="298">
        <f>+G5/H5</f>
        <v>6.6666666666666666E-2</v>
      </c>
      <c r="J5" s="299">
        <v>9</v>
      </c>
    </row>
    <row r="6" spans="2:16" s="9" customFormat="1" ht="24.95" customHeight="1" x14ac:dyDescent="0.2">
      <c r="B6" s="301">
        <v>2</v>
      </c>
      <c r="C6" s="295" t="s">
        <v>18</v>
      </c>
      <c r="D6" s="296">
        <v>0.89</v>
      </c>
      <c r="E6" s="296">
        <v>0.84</v>
      </c>
      <c r="F6" s="296">
        <v>0.12</v>
      </c>
      <c r="G6" s="297">
        <v>5.9999999999999995E-4</v>
      </c>
      <c r="H6" s="297">
        <v>3.8E-3</v>
      </c>
      <c r="I6" s="298">
        <f t="shared" ref="I6:I10" si="0">+G6/H6</f>
        <v>0.15789473684210525</v>
      </c>
      <c r="J6" s="299">
        <v>8</v>
      </c>
    </row>
    <row r="7" spans="2:16" s="9" customFormat="1" ht="24.95" customHeight="1" x14ac:dyDescent="0.2">
      <c r="B7" s="301">
        <v>3</v>
      </c>
      <c r="C7" s="295" t="s">
        <v>16</v>
      </c>
      <c r="D7" s="296">
        <v>0.89</v>
      </c>
      <c r="E7" s="296">
        <v>0.57999999999999996</v>
      </c>
      <c r="F7" s="296">
        <v>0.17</v>
      </c>
      <c r="G7" s="297">
        <v>1.4E-2</v>
      </c>
      <c r="H7" s="297">
        <v>2.3999999999999998E-3</v>
      </c>
      <c r="I7" s="298">
        <f t="shared" si="0"/>
        <v>5.8333333333333339</v>
      </c>
      <c r="J7" s="299">
        <v>12</v>
      </c>
    </row>
    <row r="8" spans="2:16" s="9" customFormat="1" ht="24.95" customHeight="1" x14ac:dyDescent="0.2">
      <c r="B8" s="301">
        <v>4</v>
      </c>
      <c r="C8" s="295" t="s">
        <v>15</v>
      </c>
      <c r="D8" s="296">
        <v>0.88</v>
      </c>
      <c r="E8" s="296">
        <v>0.59</v>
      </c>
      <c r="F8" s="296">
        <v>0.1</v>
      </c>
      <c r="G8" s="297">
        <v>3.2000000000000002E-3</v>
      </c>
      <c r="H8" s="297">
        <v>3.0000000000000001E-3</v>
      </c>
      <c r="I8" s="298">
        <f t="shared" si="0"/>
        <v>1.0666666666666667</v>
      </c>
      <c r="J8" s="299">
        <v>9</v>
      </c>
    </row>
    <row r="9" spans="2:16" s="9" customFormat="1" ht="24.95" customHeight="1" x14ac:dyDescent="0.2">
      <c r="B9" s="301">
        <v>5</v>
      </c>
      <c r="C9" s="295" t="s">
        <v>212</v>
      </c>
      <c r="D9" s="296">
        <v>0.89</v>
      </c>
      <c r="E9" s="296">
        <v>0.72199999999999998</v>
      </c>
      <c r="F9" s="296">
        <v>0.38200000000000001</v>
      </c>
      <c r="G9" s="297">
        <v>1.6E-2</v>
      </c>
      <c r="H9" s="297">
        <v>9.4999999999999998E-3</v>
      </c>
      <c r="I9" s="298">
        <f t="shared" si="0"/>
        <v>1.6842105263157896</v>
      </c>
      <c r="J9" s="299">
        <v>28</v>
      </c>
    </row>
    <row r="10" spans="2:16" s="9" customFormat="1" ht="24.95" customHeight="1" thickBot="1" x14ac:dyDescent="0.25">
      <c r="B10" s="301">
        <v>6</v>
      </c>
      <c r="C10" s="295" t="s">
        <v>39</v>
      </c>
      <c r="D10" s="296">
        <v>0.89</v>
      </c>
      <c r="E10" s="296">
        <v>0.72</v>
      </c>
      <c r="F10" s="296">
        <v>0.12</v>
      </c>
      <c r="G10" s="297">
        <v>5.4999999999999997E-3</v>
      </c>
      <c r="H10" s="297">
        <v>1.9E-3</v>
      </c>
      <c r="I10" s="298">
        <f t="shared" si="0"/>
        <v>2.8947368421052628</v>
      </c>
      <c r="J10" s="299">
        <v>24</v>
      </c>
    </row>
    <row r="11" spans="2:16" s="9" customFormat="1" ht="24.95" customHeight="1" thickBot="1" x14ac:dyDescent="0.25">
      <c r="B11" s="292" t="s">
        <v>40</v>
      </c>
      <c r="C11" s="300" t="s">
        <v>5</v>
      </c>
      <c r="D11" s="300" t="s">
        <v>14</v>
      </c>
      <c r="E11" s="300" t="s">
        <v>1</v>
      </c>
      <c r="F11" s="300" t="s">
        <v>2</v>
      </c>
      <c r="G11" s="300" t="s">
        <v>3</v>
      </c>
      <c r="H11" s="300" t="s">
        <v>4</v>
      </c>
      <c r="I11" s="294" t="s">
        <v>31</v>
      </c>
      <c r="J11" s="436" t="s">
        <v>210</v>
      </c>
    </row>
    <row r="12" spans="2:16" ht="24" customHeight="1" thickBot="1" x14ac:dyDescent="0.25">
      <c r="C12" s="2"/>
      <c r="D12" s="4"/>
      <c r="E12" s="4"/>
      <c r="F12" s="4"/>
      <c r="G12" s="5"/>
      <c r="H12" s="5"/>
      <c r="I12" s="5"/>
      <c r="J12" s="6"/>
    </row>
    <row r="13" spans="2:16" ht="26.25" customHeight="1" thickBot="1" x14ac:dyDescent="0.3">
      <c r="B13" s="26" t="s">
        <v>53</v>
      </c>
      <c r="C13" s="490"/>
      <c r="D13" s="432"/>
      <c r="E13" s="435" t="s">
        <v>48</v>
      </c>
      <c r="F13" s="112"/>
      <c r="G13" s="112"/>
      <c r="H13" s="112"/>
      <c r="I13" s="112"/>
      <c r="J13" s="113"/>
      <c r="K13" s="64"/>
    </row>
    <row r="14" spans="2:16" ht="26.25" customHeight="1" x14ac:dyDescent="0.25">
      <c r="B14" s="26" t="s">
        <v>20</v>
      </c>
      <c r="C14" s="490"/>
      <c r="D14" s="433"/>
      <c r="E14" s="114" t="s">
        <v>47</v>
      </c>
      <c r="F14" s="115"/>
      <c r="G14" s="116"/>
      <c r="H14" s="115"/>
      <c r="I14" s="115"/>
      <c r="J14" s="117"/>
      <c r="K14" s="64"/>
      <c r="P14" s="2"/>
    </row>
    <row r="15" spans="2:16" ht="26.25" customHeight="1" x14ac:dyDescent="0.25">
      <c r="B15" s="27" t="s">
        <v>174</v>
      </c>
      <c r="C15" s="491"/>
      <c r="D15" s="433"/>
      <c r="E15" s="118" t="s">
        <v>179</v>
      </c>
      <c r="F15" s="119"/>
      <c r="G15" s="120"/>
      <c r="H15" s="119"/>
      <c r="I15" s="119"/>
      <c r="J15" s="121"/>
      <c r="K15" s="64"/>
    </row>
    <row r="16" spans="2:16" ht="26.25" customHeight="1" x14ac:dyDescent="0.25">
      <c r="B16" s="27" t="s">
        <v>22</v>
      </c>
      <c r="C16" s="491"/>
      <c r="D16" s="433"/>
      <c r="E16" s="118" t="s">
        <v>184</v>
      </c>
      <c r="F16" s="122"/>
      <c r="G16" s="122"/>
      <c r="H16" s="122"/>
      <c r="I16" s="122"/>
      <c r="J16" s="123"/>
      <c r="K16" s="64"/>
    </row>
    <row r="17" spans="2:11" ht="26.25" customHeight="1" x14ac:dyDescent="0.25">
      <c r="B17" s="27" t="s">
        <v>23</v>
      </c>
      <c r="C17" s="491"/>
      <c r="D17" s="433"/>
      <c r="E17" s="118" t="s">
        <v>185</v>
      </c>
      <c r="F17" s="122"/>
      <c r="G17" s="122"/>
      <c r="H17" s="122"/>
      <c r="I17" s="122"/>
      <c r="J17" s="123"/>
      <c r="K17" s="64"/>
    </row>
    <row r="18" spans="2:11" ht="26.25" customHeight="1" x14ac:dyDescent="0.25">
      <c r="B18" s="27" t="s">
        <v>24</v>
      </c>
      <c r="C18" s="491"/>
      <c r="D18" s="433"/>
      <c r="E18" s="118" t="s">
        <v>46</v>
      </c>
      <c r="F18" s="119"/>
      <c r="G18" s="120"/>
      <c r="H18" s="119"/>
      <c r="I18" s="119"/>
      <c r="J18" s="121"/>
      <c r="K18" s="64"/>
    </row>
    <row r="19" spans="2:11" ht="26.25" customHeight="1" x14ac:dyDescent="0.25">
      <c r="B19" s="27" t="s">
        <v>62</v>
      </c>
      <c r="C19" s="491"/>
      <c r="D19" s="433"/>
      <c r="E19" s="118" t="s">
        <v>180</v>
      </c>
      <c r="F19" s="120"/>
      <c r="G19" s="120"/>
      <c r="H19" s="119"/>
      <c r="I19" s="119"/>
      <c r="J19" s="121"/>
      <c r="K19" s="64"/>
    </row>
    <row r="20" spans="2:11" ht="26.25" customHeight="1" thickBot="1" x14ac:dyDescent="0.25">
      <c r="B20" s="28" t="s">
        <v>43</v>
      </c>
      <c r="C20" s="492"/>
      <c r="D20" s="434"/>
      <c r="E20" s="124" t="s">
        <v>64</v>
      </c>
      <c r="F20" s="125"/>
      <c r="G20" s="125"/>
      <c r="H20" s="126"/>
      <c r="I20" s="126"/>
      <c r="J20" s="127"/>
    </row>
    <row r="21" spans="2:11" ht="22.5" customHeight="1" thickBot="1" x14ac:dyDescent="0.25"/>
    <row r="22" spans="2:11" ht="21.95" customHeight="1" x14ac:dyDescent="0.3">
      <c r="B22" s="424" t="s">
        <v>213</v>
      </c>
      <c r="C22" s="415"/>
      <c r="D22" s="416"/>
      <c r="E22" s="416"/>
      <c r="F22" s="416"/>
      <c r="G22" s="416"/>
      <c r="H22" s="416"/>
      <c r="I22" s="416"/>
      <c r="J22" s="417"/>
    </row>
    <row r="23" spans="2:11" ht="21.95" customHeight="1" x14ac:dyDescent="0.3">
      <c r="B23" s="425" t="s">
        <v>214</v>
      </c>
      <c r="C23" s="418"/>
      <c r="D23" s="419"/>
      <c r="E23" s="419"/>
      <c r="F23" s="419"/>
      <c r="G23" s="419"/>
      <c r="H23" s="419"/>
      <c r="I23" s="419"/>
      <c r="J23" s="420"/>
    </row>
    <row r="24" spans="2:11" ht="21.95" customHeight="1" x14ac:dyDescent="0.3">
      <c r="B24" s="425" t="s">
        <v>215</v>
      </c>
      <c r="C24" s="418"/>
      <c r="D24" s="419"/>
      <c r="E24" s="419"/>
      <c r="F24" s="419"/>
      <c r="G24" s="419"/>
      <c r="H24" s="419"/>
      <c r="I24" s="419"/>
      <c r="J24" s="420"/>
    </row>
    <row r="25" spans="2:11" ht="21.95" customHeight="1" x14ac:dyDescent="0.3">
      <c r="B25" s="425" t="s">
        <v>216</v>
      </c>
      <c r="C25" s="418"/>
      <c r="D25" s="419"/>
      <c r="E25" s="419"/>
      <c r="F25" s="419"/>
      <c r="G25" s="419"/>
      <c r="H25" s="419"/>
      <c r="I25" s="419"/>
      <c r="J25" s="420"/>
    </row>
    <row r="26" spans="2:11" ht="21.95" customHeight="1" thickBot="1" x14ac:dyDescent="0.35">
      <c r="B26" s="426" t="s">
        <v>230</v>
      </c>
      <c r="C26" s="421"/>
      <c r="D26" s="422"/>
      <c r="E26" s="422"/>
      <c r="F26" s="422"/>
      <c r="G26" s="422"/>
      <c r="H26" s="422"/>
      <c r="I26" s="422"/>
      <c r="J26" s="423"/>
    </row>
    <row r="73" spans="3:3" x14ac:dyDescent="0.2">
      <c r="C73" s="1"/>
    </row>
  </sheetData>
  <sheetProtection password="CA7F" sheet="1" objects="1" scenarios="1"/>
  <phoneticPr fontId="0" type="noConversion"/>
  <pageMargins left="0.75" right="0.75" top="1" bottom="1" header="0.5" footer="0.5"/>
  <pageSetup scale="6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25"/>
  <sheetViews>
    <sheetView showGridLines="0" zoomScale="80" zoomScaleNormal="80" workbookViewId="0">
      <selection activeCell="B1" sqref="B1"/>
    </sheetView>
  </sheetViews>
  <sheetFormatPr defaultRowHeight="12.75" x14ac:dyDescent="0.2"/>
  <cols>
    <col min="1" max="1" width="1.7109375" customWidth="1"/>
    <col min="2" max="2" width="27.42578125" customWidth="1"/>
    <col min="3" max="3" width="9.7109375" hidden="1" customWidth="1"/>
    <col min="4" max="10" width="12.7109375" style="3" customWidth="1"/>
    <col min="11" max="11" width="3.7109375" customWidth="1"/>
    <col min="16" max="16" width="11.42578125" customWidth="1"/>
  </cols>
  <sheetData>
    <row r="1" spans="2:16" ht="40.5" customHeight="1" x14ac:dyDescent="0.6">
      <c r="B1" s="143" t="s">
        <v>199</v>
      </c>
      <c r="C1" s="38"/>
      <c r="D1" s="39"/>
      <c r="E1" s="39"/>
      <c r="F1" s="39"/>
      <c r="G1" s="39"/>
    </row>
    <row r="2" spans="2:16" ht="23.25" customHeight="1" x14ac:dyDescent="0.3">
      <c r="B2" s="203" t="s">
        <v>193</v>
      </c>
      <c r="C2" s="71"/>
      <c r="D2" s="35"/>
      <c r="E2" s="35"/>
      <c r="F2" s="35"/>
      <c r="G2" s="35"/>
      <c r="H2" s="35"/>
      <c r="I2" s="35"/>
      <c r="J2" s="34"/>
    </row>
    <row r="3" spans="2:16" ht="15" customHeight="1" thickBot="1" x14ac:dyDescent="0.35">
      <c r="B3" s="71"/>
      <c r="C3" s="71"/>
      <c r="D3" s="35"/>
      <c r="E3" s="35"/>
      <c r="F3" s="35"/>
      <c r="G3" s="35"/>
      <c r="H3" s="35"/>
      <c r="I3" s="35"/>
      <c r="J3" s="35"/>
    </row>
    <row r="4" spans="2:16" ht="19.5" customHeight="1" thickBot="1" x14ac:dyDescent="0.35">
      <c r="B4" s="494" t="s">
        <v>234</v>
      </c>
      <c r="C4" s="388"/>
      <c r="D4" s="389"/>
      <c r="E4" s="389"/>
      <c r="F4" s="389"/>
      <c r="G4" s="389"/>
      <c r="H4" s="389"/>
      <c r="I4" s="389"/>
      <c r="J4" s="389"/>
      <c r="K4" s="390"/>
      <c r="L4" s="390"/>
      <c r="M4" s="390"/>
      <c r="N4" s="390"/>
      <c r="O4" s="391"/>
      <c r="P4" s="387"/>
    </row>
    <row r="5" spans="2:16" ht="17.25" customHeight="1" thickBot="1" x14ac:dyDescent="0.35">
      <c r="B5" s="385"/>
      <c r="C5" s="385"/>
      <c r="D5" s="386"/>
      <c r="E5" s="386"/>
      <c r="F5" s="386"/>
      <c r="G5" s="386"/>
      <c r="H5" s="386"/>
      <c r="I5" s="386"/>
      <c r="J5" s="386"/>
      <c r="K5" s="387"/>
      <c r="L5" s="387"/>
      <c r="M5" s="387"/>
      <c r="N5" s="387"/>
      <c r="O5" s="387"/>
      <c r="P5" s="387"/>
    </row>
    <row r="6" spans="2:16" ht="30" customHeight="1" thickBot="1" x14ac:dyDescent="0.25">
      <c r="B6" s="302" t="s">
        <v>217</v>
      </c>
      <c r="C6" s="90"/>
      <c r="D6" s="76"/>
      <c r="E6" s="76"/>
      <c r="F6" s="76"/>
      <c r="G6" s="76"/>
      <c r="H6" s="77"/>
      <c r="I6" s="77"/>
      <c r="J6" s="104"/>
      <c r="L6" s="180" t="s">
        <v>52</v>
      </c>
      <c r="M6" s="109"/>
      <c r="N6" s="109"/>
      <c r="O6" s="109"/>
      <c r="P6" s="110"/>
    </row>
    <row r="7" spans="2:16" s="9" customFormat="1" ht="18.75" customHeight="1" thickBot="1" x14ac:dyDescent="0.25">
      <c r="B7" s="186" t="s">
        <v>0</v>
      </c>
      <c r="C7" s="171" t="s">
        <v>151</v>
      </c>
      <c r="D7" s="171" t="s">
        <v>25</v>
      </c>
      <c r="E7" s="171" t="s">
        <v>26</v>
      </c>
      <c r="F7" s="171" t="s">
        <v>12</v>
      </c>
      <c r="G7" s="171" t="s">
        <v>27</v>
      </c>
      <c r="H7" s="171" t="s">
        <v>28</v>
      </c>
      <c r="I7" s="171" t="s">
        <v>197</v>
      </c>
      <c r="J7" s="172" t="s">
        <v>198</v>
      </c>
      <c r="L7" s="182" t="s">
        <v>49</v>
      </c>
      <c r="M7" s="10"/>
      <c r="N7" s="10"/>
      <c r="O7" s="10"/>
      <c r="P7" s="11"/>
    </row>
    <row r="8" spans="2:16" s="9" customFormat="1" ht="21" customHeight="1" x14ac:dyDescent="0.25">
      <c r="B8" s="147"/>
      <c r="C8" s="197">
        <v>40</v>
      </c>
      <c r="D8" s="149">
        <v>88</v>
      </c>
      <c r="E8" s="150">
        <v>1.69</v>
      </c>
      <c r="F8" s="150">
        <v>1.93</v>
      </c>
      <c r="G8" s="151">
        <v>0.9</v>
      </c>
      <c r="H8" s="152">
        <v>0.123</v>
      </c>
      <c r="I8" s="307">
        <v>3.96E-3</v>
      </c>
      <c r="J8" s="304">
        <v>2.8600000000000001E-3</v>
      </c>
      <c r="L8" s="182" t="s">
        <v>50</v>
      </c>
      <c r="M8" s="10"/>
      <c r="N8" s="10"/>
      <c r="O8" s="10"/>
      <c r="P8" s="11"/>
    </row>
    <row r="9" spans="2:16" s="9" customFormat="1" ht="21" customHeight="1" x14ac:dyDescent="0.25">
      <c r="B9" s="166" t="s">
        <v>32</v>
      </c>
      <c r="C9" s="148">
        <v>50</v>
      </c>
      <c r="D9" s="149">
        <v>110</v>
      </c>
      <c r="E9" s="150">
        <v>2</v>
      </c>
      <c r="F9" s="150">
        <v>1.83</v>
      </c>
      <c r="G9" s="151">
        <v>1.08</v>
      </c>
      <c r="H9" s="152">
        <v>0.14499999999999999</v>
      </c>
      <c r="I9" s="307">
        <v>4.4000000000000003E-3</v>
      </c>
      <c r="J9" s="304">
        <v>3.3000000000000004E-3</v>
      </c>
      <c r="L9" s="182" t="s">
        <v>177</v>
      </c>
      <c r="M9" s="10"/>
      <c r="N9" s="10"/>
      <c r="O9" s="10"/>
      <c r="P9" s="11"/>
    </row>
    <row r="10" spans="2:16" s="9" customFormat="1" ht="21" customHeight="1" x14ac:dyDescent="0.25">
      <c r="B10" s="153"/>
      <c r="C10" s="148">
        <v>60</v>
      </c>
      <c r="D10" s="149">
        <v>132</v>
      </c>
      <c r="E10" s="150">
        <v>2.31</v>
      </c>
      <c r="F10" s="150">
        <v>1.75</v>
      </c>
      <c r="G10" s="151">
        <v>1.23</v>
      </c>
      <c r="H10" s="152">
        <v>0.16700000000000001</v>
      </c>
      <c r="I10" s="307">
        <v>4.8400000000000006E-3</v>
      </c>
      <c r="J10" s="304">
        <v>3.96E-3</v>
      </c>
      <c r="L10" s="182" t="s">
        <v>51</v>
      </c>
      <c r="M10" s="10"/>
      <c r="N10" s="10"/>
      <c r="O10" s="10"/>
      <c r="P10" s="11"/>
    </row>
    <row r="11" spans="2:16" s="9" customFormat="1" ht="21" customHeight="1" x14ac:dyDescent="0.25">
      <c r="B11" s="153"/>
      <c r="C11" s="148">
        <v>70</v>
      </c>
      <c r="D11" s="149">
        <v>154</v>
      </c>
      <c r="E11" s="150">
        <v>2.6</v>
      </c>
      <c r="F11" s="150">
        <v>1.68</v>
      </c>
      <c r="G11" s="151">
        <v>1.36</v>
      </c>
      <c r="H11" s="152">
        <v>0.187</v>
      </c>
      <c r="I11" s="307">
        <v>5.28E-3</v>
      </c>
      <c r="J11" s="304">
        <v>4.4000000000000003E-3</v>
      </c>
      <c r="L11" s="182" t="s">
        <v>183</v>
      </c>
      <c r="M11" s="10"/>
      <c r="N11" s="10"/>
      <c r="O11" s="10"/>
      <c r="P11" s="11"/>
    </row>
    <row r="12" spans="2:16" s="9" customFormat="1" ht="21" customHeight="1" thickBot="1" x14ac:dyDescent="0.3">
      <c r="B12" s="153"/>
      <c r="C12" s="148">
        <v>80</v>
      </c>
      <c r="D12" s="149">
        <v>176</v>
      </c>
      <c r="E12" s="150">
        <v>2.86</v>
      </c>
      <c r="F12" s="150">
        <v>1.63</v>
      </c>
      <c r="G12" s="151">
        <v>1.52</v>
      </c>
      <c r="H12" s="152">
        <v>0.20699999999999999</v>
      </c>
      <c r="I12" s="307">
        <v>5.7200000000000003E-3</v>
      </c>
      <c r="J12" s="304">
        <v>4.8400000000000006E-3</v>
      </c>
      <c r="L12" s="184" t="s">
        <v>182</v>
      </c>
      <c r="M12" s="131"/>
      <c r="N12" s="131"/>
      <c r="O12" s="131"/>
      <c r="P12" s="13"/>
    </row>
    <row r="13" spans="2:16" s="9" customFormat="1" ht="21" customHeight="1" x14ac:dyDescent="0.25">
      <c r="B13" s="153"/>
      <c r="C13" s="148">
        <v>90</v>
      </c>
      <c r="D13" s="149">
        <v>198</v>
      </c>
      <c r="E13" s="150">
        <v>3.12</v>
      </c>
      <c r="F13" s="150">
        <v>1.58</v>
      </c>
      <c r="G13" s="151">
        <v>1.65</v>
      </c>
      <c r="H13" s="152">
        <v>0.22700000000000001</v>
      </c>
      <c r="I13" s="307">
        <v>6.1600000000000005E-3</v>
      </c>
      <c r="J13" s="304">
        <v>5.5000000000000005E-3</v>
      </c>
      <c r="L13" s="105"/>
      <c r="M13" s="103"/>
      <c r="N13" s="103"/>
      <c r="O13" s="103"/>
      <c r="P13" s="103"/>
    </row>
    <row r="14" spans="2:16" s="9" customFormat="1" ht="21" customHeight="1" x14ac:dyDescent="0.25">
      <c r="B14" s="153"/>
      <c r="C14" s="148">
        <v>100</v>
      </c>
      <c r="D14" s="149">
        <v>220</v>
      </c>
      <c r="E14" s="150">
        <v>3.39</v>
      </c>
      <c r="F14" s="150">
        <v>1.54</v>
      </c>
      <c r="G14" s="151">
        <v>1.8</v>
      </c>
      <c r="H14" s="152">
        <v>0.24399999999999999</v>
      </c>
      <c r="I14" s="307">
        <v>6.6000000000000008E-3</v>
      </c>
      <c r="J14" s="304">
        <v>5.9400000000000008E-3</v>
      </c>
      <c r="L14"/>
      <c r="M14" s="103"/>
      <c r="N14" s="103"/>
      <c r="O14" s="103"/>
      <c r="P14" s="103"/>
    </row>
    <row r="15" spans="2:16" s="9" customFormat="1" ht="21" customHeight="1" thickBot="1" x14ac:dyDescent="0.3">
      <c r="B15" s="187"/>
      <c r="C15" s="188">
        <v>120</v>
      </c>
      <c r="D15" s="169">
        <v>264</v>
      </c>
      <c r="E15" s="163">
        <v>3.87</v>
      </c>
      <c r="F15" s="163">
        <v>1.47</v>
      </c>
      <c r="G15" s="164">
        <v>2.0699999999999998</v>
      </c>
      <c r="H15" s="165">
        <v>0.28199999999999997</v>
      </c>
      <c r="I15" s="364">
        <v>7.2600000000000008E-3</v>
      </c>
      <c r="J15" s="365">
        <v>6.8200000000000005E-3</v>
      </c>
    </row>
    <row r="16" spans="2:16" s="9" customFormat="1" ht="21" customHeight="1" thickBot="1" x14ac:dyDescent="0.3">
      <c r="B16" s="461"/>
      <c r="C16" s="279"/>
      <c r="D16" s="462"/>
      <c r="E16" s="463"/>
      <c r="F16" s="463"/>
      <c r="G16" s="464"/>
      <c r="H16" s="465"/>
      <c r="I16" s="466"/>
      <c r="J16" s="467"/>
    </row>
    <row r="17" spans="2:15" s="9" customFormat="1" ht="21" customHeight="1" x14ac:dyDescent="0.2">
      <c r="B17" s="144" t="s">
        <v>0</v>
      </c>
      <c r="C17" s="145" t="s">
        <v>151</v>
      </c>
      <c r="D17" s="145" t="s">
        <v>25</v>
      </c>
      <c r="E17" s="145" t="s">
        <v>26</v>
      </c>
      <c r="F17" s="145" t="s">
        <v>12</v>
      </c>
      <c r="G17" s="145" t="s">
        <v>27</v>
      </c>
      <c r="H17" s="145" t="s">
        <v>28</v>
      </c>
      <c r="I17" s="145" t="s">
        <v>42</v>
      </c>
      <c r="J17" s="146" t="s">
        <v>29</v>
      </c>
      <c r="K17" s="29"/>
      <c r="L17" s="29"/>
      <c r="M17" s="29"/>
      <c r="N17" s="29"/>
      <c r="O17" s="30"/>
    </row>
    <row r="18" spans="2:15" s="9" customFormat="1" ht="21" customHeight="1" x14ac:dyDescent="0.25">
      <c r="B18" s="158"/>
      <c r="C18" s="148">
        <v>40</v>
      </c>
      <c r="D18" s="149">
        <v>88</v>
      </c>
      <c r="E18" s="150">
        <v>1.87</v>
      </c>
      <c r="F18" s="150">
        <v>2.13</v>
      </c>
      <c r="G18" s="151">
        <v>0.9900000000000001</v>
      </c>
      <c r="H18" s="152">
        <v>0.14520000000000002</v>
      </c>
      <c r="I18" s="307">
        <v>4.6200000000000008E-3</v>
      </c>
      <c r="J18" s="304">
        <v>3.3000000000000004E-3</v>
      </c>
      <c r="M18" s="29"/>
      <c r="N18" s="29"/>
      <c r="O18" s="30"/>
    </row>
    <row r="19" spans="2:15" s="9" customFormat="1" ht="21" customHeight="1" x14ac:dyDescent="0.25">
      <c r="B19" s="167" t="s">
        <v>33</v>
      </c>
      <c r="C19" s="148">
        <v>50</v>
      </c>
      <c r="D19" s="149">
        <v>110</v>
      </c>
      <c r="E19" s="150">
        <v>2.2220000000000004</v>
      </c>
      <c r="F19" s="150">
        <v>2.0099999999999998</v>
      </c>
      <c r="G19" s="151">
        <v>1.1660000000000001</v>
      </c>
      <c r="H19" s="152">
        <v>0.16940000000000002</v>
      </c>
      <c r="I19" s="307">
        <v>5.28E-3</v>
      </c>
      <c r="J19" s="304">
        <v>3.96E-3</v>
      </c>
      <c r="M19" s="29"/>
      <c r="N19" s="29"/>
      <c r="O19" s="30"/>
    </row>
    <row r="20" spans="2:15" s="9" customFormat="1" ht="21" customHeight="1" x14ac:dyDescent="0.25">
      <c r="B20" s="159"/>
      <c r="C20" s="148">
        <v>60</v>
      </c>
      <c r="D20" s="149">
        <v>132</v>
      </c>
      <c r="E20" s="150">
        <v>2.5299999999999998</v>
      </c>
      <c r="F20" s="150">
        <v>1.92</v>
      </c>
      <c r="G20" s="151">
        <v>1.3420000000000001</v>
      </c>
      <c r="H20" s="152">
        <v>0.1958</v>
      </c>
      <c r="I20" s="307">
        <v>5.7200000000000003E-3</v>
      </c>
      <c r="J20" s="304">
        <v>4.6200000000000008E-3</v>
      </c>
      <c r="M20" s="29"/>
      <c r="N20" s="29"/>
      <c r="O20" s="30"/>
    </row>
    <row r="21" spans="2:15" s="9" customFormat="1" ht="21" customHeight="1" x14ac:dyDescent="0.25">
      <c r="B21" s="159"/>
      <c r="C21" s="148">
        <v>70</v>
      </c>
      <c r="D21" s="149">
        <v>154</v>
      </c>
      <c r="E21" s="150">
        <v>2.8600000000000003</v>
      </c>
      <c r="F21" s="150">
        <v>1.85</v>
      </c>
      <c r="G21" s="151">
        <v>1.518</v>
      </c>
      <c r="H21" s="152">
        <v>0.21780000000000002</v>
      </c>
      <c r="I21" s="307">
        <v>6.3800000000000003E-3</v>
      </c>
      <c r="J21" s="304">
        <v>5.28E-3</v>
      </c>
      <c r="M21" s="29"/>
      <c r="N21" s="29"/>
      <c r="O21" s="30"/>
    </row>
    <row r="22" spans="2:15" s="9" customFormat="1" ht="21" customHeight="1" x14ac:dyDescent="0.25">
      <c r="B22" s="159"/>
      <c r="C22" s="148">
        <v>80</v>
      </c>
      <c r="D22" s="149">
        <v>176</v>
      </c>
      <c r="E22" s="150">
        <v>3.1459999999999999</v>
      </c>
      <c r="F22" s="150">
        <v>1.79</v>
      </c>
      <c r="G22" s="151">
        <v>1.6720000000000002</v>
      </c>
      <c r="H22" s="152">
        <v>0.24200000000000002</v>
      </c>
      <c r="I22" s="307">
        <v>6.8200000000000005E-3</v>
      </c>
      <c r="J22" s="304">
        <v>5.9400000000000008E-3</v>
      </c>
      <c r="M22" s="29"/>
      <c r="N22" s="29"/>
      <c r="O22" s="30"/>
    </row>
    <row r="23" spans="2:15" s="9" customFormat="1" ht="21" customHeight="1" x14ac:dyDescent="0.25">
      <c r="B23" s="159"/>
      <c r="C23" s="148">
        <v>90</v>
      </c>
      <c r="D23" s="149">
        <v>198</v>
      </c>
      <c r="E23" s="150">
        <v>3.4320000000000004</v>
      </c>
      <c r="F23" s="150">
        <v>1.74</v>
      </c>
      <c r="G23" s="151">
        <v>1.8260000000000001</v>
      </c>
      <c r="H23" s="152">
        <v>0.26400000000000001</v>
      </c>
      <c r="I23" s="307">
        <v>7.4800000000000005E-3</v>
      </c>
      <c r="J23" s="304">
        <v>6.3800000000000003E-3</v>
      </c>
      <c r="M23" s="29"/>
      <c r="N23" s="29"/>
      <c r="O23" s="30"/>
    </row>
    <row r="24" spans="2:15" s="9" customFormat="1" ht="21" customHeight="1" x14ac:dyDescent="0.25">
      <c r="B24" s="159"/>
      <c r="C24" s="160">
        <v>100</v>
      </c>
      <c r="D24" s="149">
        <v>220</v>
      </c>
      <c r="E24" s="150">
        <v>3.718</v>
      </c>
      <c r="F24" s="150">
        <v>1.69</v>
      </c>
      <c r="G24" s="151">
        <v>1.9800000000000002</v>
      </c>
      <c r="H24" s="152">
        <v>0.28600000000000003</v>
      </c>
      <c r="I24" s="307">
        <v>7.92E-3</v>
      </c>
      <c r="J24" s="304">
        <v>7.0400000000000011E-3</v>
      </c>
      <c r="M24" s="29"/>
      <c r="N24" s="29"/>
      <c r="O24" s="30"/>
    </row>
    <row r="25" spans="2:15" s="9" customFormat="1" ht="21" customHeight="1" thickBot="1" x14ac:dyDescent="0.3">
      <c r="B25" s="161"/>
      <c r="C25" s="162">
        <v>120</v>
      </c>
      <c r="D25" s="169">
        <v>264</v>
      </c>
      <c r="E25" s="163">
        <v>4.2679999999999998</v>
      </c>
      <c r="F25" s="163">
        <v>1.62</v>
      </c>
      <c r="G25" s="164">
        <v>2.2660000000000005</v>
      </c>
      <c r="H25" s="165">
        <v>0.33</v>
      </c>
      <c r="I25" s="364">
        <v>8.8000000000000005E-3</v>
      </c>
      <c r="J25" s="365">
        <v>8.1400000000000014E-3</v>
      </c>
      <c r="M25" s="29"/>
      <c r="N25" s="29"/>
      <c r="O25" s="30"/>
    </row>
  </sheetData>
  <sheetProtection password="CA7F" sheet="1" objects="1" scenarios="1"/>
  <pageMargins left="0.75" right="0.75" top="1" bottom="1" header="0.5" footer="0.5"/>
  <pageSetup scale="7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42"/>
  <sheetViews>
    <sheetView showGridLines="0" topLeftCell="A4" zoomScale="80" zoomScaleNormal="80" workbookViewId="0"/>
  </sheetViews>
  <sheetFormatPr defaultRowHeight="12.75" x14ac:dyDescent="0.2"/>
  <cols>
    <col min="1" max="1" width="1.7109375" customWidth="1"/>
    <col min="2" max="2" width="28" customWidth="1"/>
    <col min="3" max="3" width="9.7109375" hidden="1" customWidth="1"/>
    <col min="4" max="10" width="12.7109375" style="3" customWidth="1"/>
    <col min="11" max="11" width="3.7109375" customWidth="1"/>
  </cols>
  <sheetData>
    <row r="1" spans="2:16" ht="40.5" customHeight="1" x14ac:dyDescent="0.6">
      <c r="B1" s="143" t="s">
        <v>200</v>
      </c>
      <c r="C1" s="38"/>
      <c r="D1" s="39"/>
      <c r="E1" s="39"/>
      <c r="F1" s="39"/>
      <c r="G1" s="39"/>
    </row>
    <row r="2" spans="2:16" ht="23.25" customHeight="1" x14ac:dyDescent="0.3">
      <c r="B2" s="203" t="s">
        <v>193</v>
      </c>
      <c r="C2" s="71"/>
      <c r="D2" s="35"/>
      <c r="E2" s="35"/>
      <c r="F2" s="35"/>
      <c r="G2" s="35"/>
      <c r="H2" s="35"/>
      <c r="I2" s="35"/>
      <c r="J2" s="34"/>
    </row>
    <row r="3" spans="2:16" ht="15" customHeight="1" thickBot="1" x14ac:dyDescent="0.35">
      <c r="B3" s="71"/>
      <c r="C3" s="71"/>
      <c r="D3" s="35"/>
      <c r="E3" s="35"/>
      <c r="F3" s="35"/>
      <c r="G3" s="35"/>
      <c r="H3" s="35"/>
      <c r="I3" s="35"/>
      <c r="J3" s="35"/>
    </row>
    <row r="4" spans="2:16" ht="21" customHeight="1" thickBot="1" x14ac:dyDescent="0.4">
      <c r="B4" s="495" t="s">
        <v>234</v>
      </c>
      <c r="C4" s="388"/>
      <c r="D4" s="389"/>
      <c r="E4" s="389"/>
      <c r="F4" s="389"/>
      <c r="G4" s="389"/>
      <c r="H4" s="389"/>
      <c r="I4" s="389"/>
      <c r="J4" s="389"/>
      <c r="K4" s="390"/>
      <c r="L4" s="390"/>
      <c r="M4" s="391"/>
      <c r="N4" s="387"/>
      <c r="O4" s="387"/>
      <c r="P4" s="387"/>
    </row>
    <row r="5" spans="2:16" ht="15" customHeight="1" thickBot="1" x14ac:dyDescent="0.35">
      <c r="B5" s="385"/>
      <c r="C5" s="385"/>
      <c r="D5" s="386"/>
      <c r="E5" s="386"/>
      <c r="F5" s="386"/>
      <c r="G5" s="386"/>
      <c r="H5" s="386"/>
      <c r="I5" s="386"/>
      <c r="J5" s="386"/>
      <c r="K5" s="387"/>
      <c r="L5" s="387"/>
      <c r="M5" s="387"/>
      <c r="N5" s="387"/>
      <c r="O5" s="387"/>
      <c r="P5" s="387"/>
    </row>
    <row r="6" spans="2:16" s="9" customFormat="1" ht="30" customHeight="1" thickBot="1" x14ac:dyDescent="0.25">
      <c r="B6" s="168" t="s">
        <v>218</v>
      </c>
      <c r="C6" s="75"/>
      <c r="D6" s="93"/>
      <c r="E6" s="94"/>
      <c r="F6" s="95"/>
      <c r="G6" s="96"/>
      <c r="H6" s="97"/>
      <c r="I6" s="98"/>
      <c r="J6" s="129"/>
      <c r="L6" s="180" t="s">
        <v>52</v>
      </c>
      <c r="M6" s="181"/>
      <c r="N6" s="109"/>
      <c r="O6" s="109"/>
      <c r="P6" s="110"/>
    </row>
    <row r="7" spans="2:16" s="9" customFormat="1" ht="18.75" customHeight="1" thickBot="1" x14ac:dyDescent="0.25">
      <c r="B7" s="173" t="s">
        <v>0</v>
      </c>
      <c r="C7" s="145" t="s">
        <v>151</v>
      </c>
      <c r="D7" s="145" t="s">
        <v>25</v>
      </c>
      <c r="E7" s="145" t="s">
        <v>26</v>
      </c>
      <c r="F7" s="145" t="s">
        <v>12</v>
      </c>
      <c r="G7" s="145" t="s">
        <v>27</v>
      </c>
      <c r="H7" s="145" t="s">
        <v>28</v>
      </c>
      <c r="I7" s="145" t="s">
        <v>42</v>
      </c>
      <c r="J7" s="146" t="s">
        <v>29</v>
      </c>
      <c r="L7" s="182" t="s">
        <v>49</v>
      </c>
      <c r="M7" s="183"/>
      <c r="N7" s="10"/>
      <c r="O7" s="10"/>
      <c r="P7" s="11"/>
    </row>
    <row r="8" spans="2:16" s="9" customFormat="1" ht="21" customHeight="1" x14ac:dyDescent="0.25">
      <c r="B8" s="166"/>
      <c r="C8" s="148">
        <v>40</v>
      </c>
      <c r="D8" s="149">
        <v>88</v>
      </c>
      <c r="E8" s="150">
        <v>2.5299999999999998</v>
      </c>
      <c r="F8" s="150">
        <v>2.87</v>
      </c>
      <c r="G8" s="151">
        <v>1.3420000000000001</v>
      </c>
      <c r="H8" s="152">
        <v>0.20900000000000002</v>
      </c>
      <c r="I8" s="307">
        <v>1.056E-2</v>
      </c>
      <c r="J8" s="304">
        <v>7.0400000000000011E-3</v>
      </c>
      <c r="L8" s="182" t="s">
        <v>50</v>
      </c>
      <c r="M8" s="183"/>
      <c r="N8" s="10"/>
      <c r="O8" s="10"/>
      <c r="P8" s="11"/>
    </row>
    <row r="9" spans="2:16" s="9" customFormat="1" ht="21" customHeight="1" x14ac:dyDescent="0.25">
      <c r="B9" s="166" t="s">
        <v>38</v>
      </c>
      <c r="C9" s="148">
        <v>50</v>
      </c>
      <c r="D9" s="149">
        <v>110.00000000000001</v>
      </c>
      <c r="E9" s="150">
        <v>2.8820000000000006</v>
      </c>
      <c r="F9" s="150">
        <v>2.62</v>
      </c>
      <c r="G9" s="151">
        <v>1.54</v>
      </c>
      <c r="H9" s="152">
        <v>0.23540000000000003</v>
      </c>
      <c r="I9" s="307">
        <v>1.1880000000000002E-2</v>
      </c>
      <c r="J9" s="304">
        <v>8.1400000000000014E-3</v>
      </c>
      <c r="L9" s="182" t="s">
        <v>177</v>
      </c>
      <c r="M9" s="183"/>
      <c r="N9" s="10"/>
      <c r="O9" s="10"/>
      <c r="P9" s="11"/>
    </row>
    <row r="10" spans="2:16" s="9" customFormat="1" ht="21" customHeight="1" x14ac:dyDescent="0.25">
      <c r="B10" s="166" t="s">
        <v>152</v>
      </c>
      <c r="C10" s="148">
        <v>60</v>
      </c>
      <c r="D10" s="149">
        <v>132</v>
      </c>
      <c r="E10" s="150">
        <v>3.3220000000000005</v>
      </c>
      <c r="F10" s="150">
        <v>2.52</v>
      </c>
      <c r="G10" s="151">
        <v>1.7600000000000002</v>
      </c>
      <c r="H10" s="152">
        <v>0.27280000000000004</v>
      </c>
      <c r="I10" s="307">
        <v>1.2980000000000002E-2</v>
      </c>
      <c r="J10" s="304">
        <v>9.2400000000000017E-3</v>
      </c>
      <c r="L10" s="182" t="s">
        <v>51</v>
      </c>
      <c r="M10" s="183"/>
      <c r="N10" s="10"/>
      <c r="O10" s="10"/>
      <c r="P10" s="11"/>
    </row>
    <row r="11" spans="2:16" s="9" customFormat="1" ht="21" customHeight="1" x14ac:dyDescent="0.25">
      <c r="B11" s="166"/>
      <c r="C11" s="148">
        <v>70</v>
      </c>
      <c r="D11" s="149">
        <v>154</v>
      </c>
      <c r="E11" s="150">
        <v>3.718</v>
      </c>
      <c r="F11" s="150">
        <v>2.41</v>
      </c>
      <c r="G11" s="151">
        <v>1.9580000000000002</v>
      </c>
      <c r="H11" s="152">
        <v>0.30140000000000006</v>
      </c>
      <c r="I11" s="307">
        <v>1.43E-2</v>
      </c>
      <c r="J11" s="304">
        <v>1.0120000000000001E-2</v>
      </c>
      <c r="L11" s="182" t="s">
        <v>183</v>
      </c>
      <c r="M11" s="183"/>
      <c r="N11" s="10"/>
      <c r="O11" s="10"/>
      <c r="P11" s="11"/>
    </row>
    <row r="12" spans="2:16" s="9" customFormat="1" ht="21" customHeight="1" thickBot="1" x14ac:dyDescent="0.3">
      <c r="B12" s="166"/>
      <c r="C12" s="148">
        <v>80</v>
      </c>
      <c r="D12" s="149">
        <v>176</v>
      </c>
      <c r="E12" s="150">
        <v>4.0480000000000009</v>
      </c>
      <c r="F12" s="150">
        <v>2.2999999999999998</v>
      </c>
      <c r="G12" s="151">
        <v>2.1560000000000001</v>
      </c>
      <c r="H12" s="152">
        <v>0.33</v>
      </c>
      <c r="I12" s="307">
        <v>1.5400000000000002E-2</v>
      </c>
      <c r="J12" s="304">
        <v>1.1219999999999999E-2</v>
      </c>
      <c r="L12" s="184" t="s">
        <v>182</v>
      </c>
      <c r="M12" s="185"/>
      <c r="N12" s="131"/>
      <c r="O12" s="131"/>
      <c r="P12" s="13"/>
    </row>
    <row r="13" spans="2:16" s="9" customFormat="1" ht="21" customHeight="1" x14ac:dyDescent="0.25">
      <c r="B13" s="153"/>
      <c r="C13" s="148">
        <v>90</v>
      </c>
      <c r="D13" s="149">
        <v>198.00000000000003</v>
      </c>
      <c r="E13" s="150">
        <v>4.4000000000000004</v>
      </c>
      <c r="F13" s="150">
        <v>2.2200000000000002</v>
      </c>
      <c r="G13" s="151">
        <v>2.3320000000000003</v>
      </c>
      <c r="H13" s="152">
        <v>0.35640000000000005</v>
      </c>
      <c r="I13" s="307">
        <v>1.6280000000000003E-2</v>
      </c>
      <c r="J13" s="304">
        <v>1.21E-2</v>
      </c>
    </row>
    <row r="14" spans="2:16" s="9" customFormat="1" ht="21" customHeight="1" x14ac:dyDescent="0.25">
      <c r="B14" s="153"/>
      <c r="C14" s="148">
        <v>100</v>
      </c>
      <c r="D14" s="149">
        <v>220.00000000000003</v>
      </c>
      <c r="E14" s="150">
        <v>4.7300000000000004</v>
      </c>
      <c r="F14" s="150">
        <v>2.15</v>
      </c>
      <c r="G14" s="151">
        <v>2.508</v>
      </c>
      <c r="H14" s="152">
        <v>0.38280000000000003</v>
      </c>
      <c r="I14" s="307">
        <v>1.7380000000000003E-2</v>
      </c>
      <c r="J14" s="304">
        <v>1.2980000000000002E-2</v>
      </c>
    </row>
    <row r="15" spans="2:16" s="9" customFormat="1" ht="21" customHeight="1" thickBot="1" x14ac:dyDescent="0.3">
      <c r="B15" s="187"/>
      <c r="C15" s="188">
        <v>120</v>
      </c>
      <c r="D15" s="169">
        <v>264</v>
      </c>
      <c r="E15" s="163">
        <v>5.3680000000000003</v>
      </c>
      <c r="F15" s="163">
        <v>2.0299999999999998</v>
      </c>
      <c r="G15" s="164">
        <v>2.8380000000000005</v>
      </c>
      <c r="H15" s="165">
        <v>0.43560000000000004</v>
      </c>
      <c r="I15" s="364">
        <v>1.9140000000000001E-2</v>
      </c>
      <c r="J15" s="365">
        <v>1.4520000000000002E-2</v>
      </c>
    </row>
    <row r="16" spans="2:16" s="9" customFormat="1" ht="21" customHeight="1" thickBot="1" x14ac:dyDescent="0.25">
      <c r="B16" s="173" t="s">
        <v>0</v>
      </c>
      <c r="C16" s="145" t="s">
        <v>151</v>
      </c>
      <c r="D16" s="145" t="s">
        <v>25</v>
      </c>
      <c r="E16" s="145" t="s">
        <v>26</v>
      </c>
      <c r="F16" s="145" t="s">
        <v>12</v>
      </c>
      <c r="G16" s="145" t="s">
        <v>27</v>
      </c>
      <c r="H16" s="145" t="s">
        <v>28</v>
      </c>
      <c r="I16" s="145" t="s">
        <v>42</v>
      </c>
      <c r="J16" s="468" t="s">
        <v>29</v>
      </c>
    </row>
    <row r="17" spans="2:10" s="9" customFormat="1" ht="21" customHeight="1" x14ac:dyDescent="0.25">
      <c r="B17" s="153"/>
      <c r="C17" s="148">
        <v>40</v>
      </c>
      <c r="D17" s="149">
        <v>88</v>
      </c>
      <c r="E17" s="150">
        <v>2.2000000000000002</v>
      </c>
      <c r="F17" s="150">
        <v>2.4900000000000002</v>
      </c>
      <c r="G17" s="151">
        <v>1.4520000000000002</v>
      </c>
      <c r="H17" s="152">
        <v>0.21120000000000003</v>
      </c>
      <c r="I17" s="307">
        <v>9.4600000000000014E-3</v>
      </c>
      <c r="J17" s="304">
        <v>5.7200000000000003E-3</v>
      </c>
    </row>
    <row r="18" spans="2:10" s="9" customFormat="1" ht="21" customHeight="1" x14ac:dyDescent="0.25">
      <c r="B18" s="166" t="s">
        <v>34</v>
      </c>
      <c r="C18" s="148">
        <v>50</v>
      </c>
      <c r="D18" s="149">
        <v>110.00000000000001</v>
      </c>
      <c r="E18" s="150">
        <v>3.19</v>
      </c>
      <c r="F18" s="150">
        <v>2.89</v>
      </c>
      <c r="G18" s="151">
        <v>1.6940000000000002</v>
      </c>
      <c r="H18" s="152">
        <v>0.26400000000000001</v>
      </c>
      <c r="I18" s="307">
        <v>1.1219999999999999E-2</v>
      </c>
      <c r="J18" s="304">
        <v>7.7000000000000011E-3</v>
      </c>
    </row>
    <row r="19" spans="2:10" s="9" customFormat="1" ht="21" customHeight="1" x14ac:dyDescent="0.25">
      <c r="B19" s="166" t="s">
        <v>153</v>
      </c>
      <c r="C19" s="148">
        <v>60</v>
      </c>
      <c r="D19" s="149">
        <v>132</v>
      </c>
      <c r="E19" s="150">
        <v>3.5859999999999999</v>
      </c>
      <c r="F19" s="150">
        <v>2.71</v>
      </c>
      <c r="G19" s="151">
        <v>1.8920000000000001</v>
      </c>
      <c r="H19" s="152">
        <v>0.29480000000000006</v>
      </c>
      <c r="I19" s="307">
        <v>1.2540000000000001E-2</v>
      </c>
      <c r="J19" s="304">
        <v>8.8000000000000005E-3</v>
      </c>
    </row>
    <row r="20" spans="2:10" s="9" customFormat="1" ht="21" customHeight="1" x14ac:dyDescent="0.25">
      <c r="B20" s="153"/>
      <c r="C20" s="148">
        <v>70</v>
      </c>
      <c r="D20" s="149">
        <v>154</v>
      </c>
      <c r="E20" s="150">
        <v>3.9600000000000004</v>
      </c>
      <c r="F20" s="150">
        <v>2.58</v>
      </c>
      <c r="G20" s="151">
        <v>2.1120000000000001</v>
      </c>
      <c r="H20" s="152">
        <v>0.32780000000000004</v>
      </c>
      <c r="I20" s="307">
        <v>1.342E-2</v>
      </c>
      <c r="J20" s="304">
        <v>9.6800000000000011E-3</v>
      </c>
    </row>
    <row r="21" spans="2:10" s="9" customFormat="1" ht="21" customHeight="1" x14ac:dyDescent="0.25">
      <c r="B21" s="153"/>
      <c r="C21" s="148">
        <v>80</v>
      </c>
      <c r="D21" s="149">
        <v>176</v>
      </c>
      <c r="E21" s="150">
        <v>4.3559999999999999</v>
      </c>
      <c r="F21" s="150">
        <v>2.4500000000000002</v>
      </c>
      <c r="G21" s="151">
        <v>2.3100000000000005</v>
      </c>
      <c r="H21" s="152">
        <v>0.35860000000000003</v>
      </c>
      <c r="I21" s="307">
        <v>1.4520000000000002E-2</v>
      </c>
      <c r="J21" s="304">
        <v>1.056E-2</v>
      </c>
    </row>
    <row r="22" spans="2:10" s="9" customFormat="1" ht="21" customHeight="1" x14ac:dyDescent="0.25">
      <c r="B22" s="153"/>
      <c r="C22" s="148">
        <v>90</v>
      </c>
      <c r="D22" s="149">
        <v>198.00000000000003</v>
      </c>
      <c r="E22" s="150">
        <v>4.7300000000000004</v>
      </c>
      <c r="F22" s="150">
        <v>2.38</v>
      </c>
      <c r="G22" s="151">
        <v>2.508</v>
      </c>
      <c r="H22" s="152">
        <v>0.38719999999999999</v>
      </c>
      <c r="I22" s="307">
        <v>1.562E-2</v>
      </c>
      <c r="J22" s="304">
        <v>1.1440000000000001E-2</v>
      </c>
    </row>
    <row r="23" spans="2:10" s="9" customFormat="1" ht="21" customHeight="1" x14ac:dyDescent="0.25">
      <c r="B23" s="153"/>
      <c r="C23" s="148">
        <v>100</v>
      </c>
      <c r="D23" s="149">
        <v>220.00000000000003</v>
      </c>
      <c r="E23" s="150">
        <v>5.0599999999999996</v>
      </c>
      <c r="F23" s="150">
        <v>2.2999999999999998</v>
      </c>
      <c r="G23" s="151">
        <v>2.6840000000000002</v>
      </c>
      <c r="H23" s="152">
        <v>0.41580000000000006</v>
      </c>
      <c r="I23" s="307">
        <v>1.6500000000000001E-2</v>
      </c>
      <c r="J23" s="304">
        <v>1.21E-2</v>
      </c>
    </row>
    <row r="24" spans="2:10" s="9" customFormat="1" ht="21" customHeight="1" thickBot="1" x14ac:dyDescent="0.3">
      <c r="B24" s="187"/>
      <c r="C24" s="188">
        <v>120</v>
      </c>
      <c r="D24" s="169">
        <v>264</v>
      </c>
      <c r="E24" s="163">
        <v>5.742</v>
      </c>
      <c r="F24" s="163">
        <v>2.17</v>
      </c>
      <c r="G24" s="164">
        <v>3.036</v>
      </c>
      <c r="H24" s="165">
        <v>0.47080000000000005</v>
      </c>
      <c r="I24" s="364">
        <v>1.8260000000000002E-2</v>
      </c>
      <c r="J24" s="365">
        <v>1.3860000000000001E-2</v>
      </c>
    </row>
    <row r="25" spans="2:10" s="9" customFormat="1" ht="21" customHeight="1" thickBot="1" x14ac:dyDescent="0.25">
      <c r="B25" s="173" t="s">
        <v>0</v>
      </c>
      <c r="C25" s="145" t="s">
        <v>151</v>
      </c>
      <c r="D25" s="145" t="s">
        <v>25</v>
      </c>
      <c r="E25" s="145" t="s">
        <v>26</v>
      </c>
      <c r="F25" s="145" t="s">
        <v>12</v>
      </c>
      <c r="G25" s="145" t="s">
        <v>27</v>
      </c>
      <c r="H25" s="145" t="s">
        <v>28</v>
      </c>
      <c r="I25" s="145" t="s">
        <v>42</v>
      </c>
      <c r="J25" s="468" t="s">
        <v>29</v>
      </c>
    </row>
    <row r="26" spans="2:10" s="9" customFormat="1" ht="21" customHeight="1" x14ac:dyDescent="0.25">
      <c r="B26" s="153"/>
      <c r="C26" s="148">
        <v>40</v>
      </c>
      <c r="D26" s="149">
        <v>88</v>
      </c>
      <c r="E26" s="150">
        <v>2.3320000000000003</v>
      </c>
      <c r="F26" s="150">
        <v>2.66</v>
      </c>
      <c r="G26" s="151">
        <v>1.87</v>
      </c>
      <c r="H26" s="152">
        <v>0.27060000000000001</v>
      </c>
      <c r="I26" s="307">
        <v>1.3860000000000001E-2</v>
      </c>
      <c r="J26" s="304">
        <v>7.4800000000000005E-3</v>
      </c>
    </row>
    <row r="27" spans="2:10" s="9" customFormat="1" ht="21" customHeight="1" x14ac:dyDescent="0.25">
      <c r="B27" s="166" t="s">
        <v>34</v>
      </c>
      <c r="C27" s="148">
        <v>50</v>
      </c>
      <c r="D27" s="149">
        <v>110.00000000000001</v>
      </c>
      <c r="E27" s="150">
        <v>3.234</v>
      </c>
      <c r="F27" s="150">
        <v>2.93</v>
      </c>
      <c r="G27" s="151">
        <v>2.1339999999999999</v>
      </c>
      <c r="H27" s="152">
        <v>0.3256</v>
      </c>
      <c r="I27" s="307">
        <v>1.6060000000000001E-2</v>
      </c>
      <c r="J27" s="304">
        <v>9.4600000000000014E-3</v>
      </c>
    </row>
    <row r="28" spans="2:10" s="9" customFormat="1" ht="21" customHeight="1" x14ac:dyDescent="0.25">
      <c r="B28" s="166" t="s">
        <v>154</v>
      </c>
      <c r="C28" s="148">
        <v>60</v>
      </c>
      <c r="D28" s="149">
        <v>132</v>
      </c>
      <c r="E28" s="150">
        <v>3.63</v>
      </c>
      <c r="F28" s="150">
        <v>2.75</v>
      </c>
      <c r="G28" s="151">
        <v>2.3980000000000006</v>
      </c>
      <c r="H28" s="152">
        <v>0.36300000000000004</v>
      </c>
      <c r="I28" s="307">
        <v>1.7819999999999999E-2</v>
      </c>
      <c r="J28" s="304">
        <v>1.056E-2</v>
      </c>
    </row>
    <row r="29" spans="2:10" s="9" customFormat="1" ht="21" customHeight="1" x14ac:dyDescent="0.25">
      <c r="B29" s="153"/>
      <c r="C29" s="148">
        <v>70</v>
      </c>
      <c r="D29" s="149">
        <v>154</v>
      </c>
      <c r="E29" s="150">
        <v>4.0260000000000007</v>
      </c>
      <c r="F29" s="150">
        <v>2.61</v>
      </c>
      <c r="G29" s="151">
        <v>2.6619999999999999</v>
      </c>
      <c r="H29" s="152">
        <v>0.40260000000000001</v>
      </c>
      <c r="I29" s="307">
        <v>1.9360000000000002E-2</v>
      </c>
      <c r="J29" s="304">
        <v>1.166E-2</v>
      </c>
    </row>
    <row r="30" spans="2:10" s="9" customFormat="1" ht="21" customHeight="1" x14ac:dyDescent="0.25">
      <c r="B30" s="153"/>
      <c r="C30" s="148">
        <v>80</v>
      </c>
      <c r="D30" s="149">
        <v>176</v>
      </c>
      <c r="E30" s="150">
        <v>4.3780000000000001</v>
      </c>
      <c r="F30" s="150">
        <v>2.48</v>
      </c>
      <c r="G30" s="151">
        <v>2.9040000000000004</v>
      </c>
      <c r="H30" s="152">
        <v>0.43560000000000004</v>
      </c>
      <c r="I30" s="307">
        <v>2.0680000000000004E-2</v>
      </c>
      <c r="J30" s="304">
        <v>1.2760000000000001E-2</v>
      </c>
    </row>
    <row r="31" spans="2:10" s="9" customFormat="1" ht="21" customHeight="1" x14ac:dyDescent="0.25">
      <c r="B31" s="153"/>
      <c r="C31" s="148">
        <v>90</v>
      </c>
      <c r="D31" s="149">
        <v>198.00000000000003</v>
      </c>
      <c r="E31" s="150">
        <v>5.8960000000000008</v>
      </c>
      <c r="F31" s="150">
        <v>2.97</v>
      </c>
      <c r="G31" s="151">
        <v>3.1240000000000001</v>
      </c>
      <c r="H31" s="152">
        <v>0.50600000000000012</v>
      </c>
      <c r="I31" s="307">
        <v>2.3540000000000002E-2</v>
      </c>
      <c r="J31" s="304">
        <v>1.584E-2</v>
      </c>
    </row>
    <row r="32" spans="2:10" s="9" customFormat="1" ht="21" customHeight="1" x14ac:dyDescent="0.25">
      <c r="B32" s="153"/>
      <c r="C32" s="148">
        <v>100</v>
      </c>
      <c r="D32" s="149">
        <v>220.00000000000003</v>
      </c>
      <c r="E32" s="150">
        <v>6.3140000000000009</v>
      </c>
      <c r="F32" s="150">
        <v>2.87</v>
      </c>
      <c r="G32" s="151">
        <v>3.3440000000000003</v>
      </c>
      <c r="H32" s="152">
        <v>0.54120000000000001</v>
      </c>
      <c r="I32" s="307">
        <v>2.4860000000000004E-2</v>
      </c>
      <c r="J32" s="304">
        <v>1.694E-2</v>
      </c>
    </row>
    <row r="33" spans="2:10" s="9" customFormat="1" ht="21" customHeight="1" thickBot="1" x14ac:dyDescent="0.3">
      <c r="B33" s="187"/>
      <c r="C33" s="188">
        <v>120</v>
      </c>
      <c r="D33" s="169">
        <v>264</v>
      </c>
      <c r="E33" s="163">
        <v>7.128000000000001</v>
      </c>
      <c r="F33" s="163">
        <v>2.7</v>
      </c>
      <c r="G33" s="164">
        <v>3.7840000000000003</v>
      </c>
      <c r="H33" s="165">
        <v>0.61160000000000014</v>
      </c>
      <c r="I33" s="364">
        <v>2.7500000000000004E-2</v>
      </c>
      <c r="J33" s="365">
        <v>1.8920000000000003E-2</v>
      </c>
    </row>
    <row r="34" spans="2:10" s="9" customFormat="1" ht="21" customHeight="1" thickBot="1" x14ac:dyDescent="0.25">
      <c r="B34" s="173" t="s">
        <v>0</v>
      </c>
      <c r="C34" s="145" t="s">
        <v>151</v>
      </c>
      <c r="D34" s="145" t="s">
        <v>25</v>
      </c>
      <c r="E34" s="145" t="s">
        <v>26</v>
      </c>
      <c r="F34" s="145" t="s">
        <v>12</v>
      </c>
      <c r="G34" s="145" t="s">
        <v>27</v>
      </c>
      <c r="H34" s="145" t="s">
        <v>28</v>
      </c>
      <c r="I34" s="145" t="s">
        <v>42</v>
      </c>
      <c r="J34" s="468" t="s">
        <v>29</v>
      </c>
    </row>
    <row r="35" spans="2:10" s="9" customFormat="1" ht="21" customHeight="1" x14ac:dyDescent="0.25">
      <c r="B35" s="174"/>
      <c r="C35" s="175">
        <v>40</v>
      </c>
      <c r="D35" s="149">
        <v>88</v>
      </c>
      <c r="E35" s="150">
        <v>2.6840000000000002</v>
      </c>
      <c r="F35" s="150">
        <v>3.04</v>
      </c>
      <c r="G35" s="151">
        <v>2.1339999999999999</v>
      </c>
      <c r="H35" s="152">
        <v>0.31680000000000003</v>
      </c>
      <c r="I35" s="307">
        <v>1.694E-2</v>
      </c>
      <c r="J35" s="304">
        <v>9.0200000000000002E-3</v>
      </c>
    </row>
    <row r="36" spans="2:10" s="9" customFormat="1" ht="21" customHeight="1" x14ac:dyDescent="0.25">
      <c r="B36" s="176"/>
      <c r="C36" s="175">
        <v>50</v>
      </c>
      <c r="D36" s="149">
        <v>110.00000000000001</v>
      </c>
      <c r="E36" s="150">
        <v>3.1019999999999999</v>
      </c>
      <c r="F36" s="150">
        <v>2.81</v>
      </c>
      <c r="G36" s="151">
        <v>2.4640000000000004</v>
      </c>
      <c r="H36" s="152">
        <v>0.36300000000000004</v>
      </c>
      <c r="I36" s="307">
        <v>1.9140000000000001E-2</v>
      </c>
      <c r="J36" s="304">
        <v>1.0340000000000002E-2</v>
      </c>
    </row>
    <row r="37" spans="2:10" s="9" customFormat="1" ht="21" customHeight="1" x14ac:dyDescent="0.25">
      <c r="B37" s="179" t="s">
        <v>34</v>
      </c>
      <c r="C37" s="175">
        <v>60</v>
      </c>
      <c r="D37" s="149">
        <v>132</v>
      </c>
      <c r="E37" s="150">
        <v>3.4540000000000006</v>
      </c>
      <c r="F37" s="150">
        <v>2.61</v>
      </c>
      <c r="G37" s="151">
        <v>2.75</v>
      </c>
      <c r="H37" s="152">
        <v>0.40260000000000001</v>
      </c>
      <c r="I37" s="307">
        <v>2.0900000000000002E-2</v>
      </c>
      <c r="J37" s="304">
        <v>1.1440000000000001E-2</v>
      </c>
    </row>
    <row r="38" spans="2:10" s="9" customFormat="1" ht="21" customHeight="1" x14ac:dyDescent="0.25">
      <c r="B38" s="179" t="s">
        <v>35</v>
      </c>
      <c r="C38" s="175">
        <v>70</v>
      </c>
      <c r="D38" s="149">
        <v>154</v>
      </c>
      <c r="E38" s="150">
        <v>4.5540000000000003</v>
      </c>
      <c r="F38" s="150">
        <v>2.96</v>
      </c>
      <c r="G38" s="151">
        <v>3.0140000000000007</v>
      </c>
      <c r="H38" s="152">
        <v>0.46640000000000004</v>
      </c>
      <c r="I38" s="307">
        <v>2.3760000000000003E-2</v>
      </c>
      <c r="J38" s="304">
        <v>1.4080000000000002E-2</v>
      </c>
    </row>
    <row r="39" spans="2:10" s="9" customFormat="1" ht="21" customHeight="1" x14ac:dyDescent="0.25">
      <c r="B39" s="176"/>
      <c r="C39" s="175">
        <v>80</v>
      </c>
      <c r="D39" s="149">
        <v>176</v>
      </c>
      <c r="E39" s="150">
        <v>4.9719999999999995</v>
      </c>
      <c r="F39" s="150">
        <v>2.82</v>
      </c>
      <c r="G39" s="151">
        <v>3.3000000000000003</v>
      </c>
      <c r="H39" s="152">
        <v>0.50600000000000012</v>
      </c>
      <c r="I39" s="307">
        <v>2.5520000000000001E-2</v>
      </c>
      <c r="J39" s="304">
        <v>1.5180000000000003E-2</v>
      </c>
    </row>
    <row r="40" spans="2:10" s="9" customFormat="1" ht="21" customHeight="1" x14ac:dyDescent="0.25">
      <c r="B40" s="176"/>
      <c r="C40" s="175">
        <v>90</v>
      </c>
      <c r="D40" s="149">
        <v>198.00000000000003</v>
      </c>
      <c r="E40" s="150">
        <v>5.3680000000000003</v>
      </c>
      <c r="F40" s="150">
        <v>2.71</v>
      </c>
      <c r="G40" s="151">
        <v>3.5640000000000005</v>
      </c>
      <c r="H40" s="152">
        <v>0.54780000000000006</v>
      </c>
      <c r="I40" s="307">
        <v>2.7060000000000004E-2</v>
      </c>
      <c r="J40" s="304">
        <v>1.6280000000000003E-2</v>
      </c>
    </row>
    <row r="41" spans="2:10" s="9" customFormat="1" ht="21" customHeight="1" x14ac:dyDescent="0.25">
      <c r="B41" s="176"/>
      <c r="C41" s="175">
        <v>100</v>
      </c>
      <c r="D41" s="149">
        <v>220.00000000000003</v>
      </c>
      <c r="E41" s="150">
        <v>5.6980000000000004</v>
      </c>
      <c r="F41" s="150">
        <v>2.59</v>
      </c>
      <c r="G41" s="151">
        <v>3.7840000000000003</v>
      </c>
      <c r="H41" s="152">
        <v>0.57860000000000011</v>
      </c>
      <c r="I41" s="307">
        <v>2.86E-2</v>
      </c>
      <c r="J41" s="304">
        <v>1.7380000000000003E-2</v>
      </c>
    </row>
    <row r="42" spans="2:10" s="9" customFormat="1" ht="21" customHeight="1" thickBot="1" x14ac:dyDescent="0.3">
      <c r="B42" s="177"/>
      <c r="C42" s="178">
        <v>120</v>
      </c>
      <c r="D42" s="169">
        <v>264</v>
      </c>
      <c r="E42" s="163">
        <v>6.4240000000000004</v>
      </c>
      <c r="F42" s="163">
        <v>2.4300000000000002</v>
      </c>
      <c r="G42" s="164">
        <v>4.2460000000000004</v>
      </c>
      <c r="H42" s="165">
        <v>0.6512</v>
      </c>
      <c r="I42" s="364">
        <v>3.168E-2</v>
      </c>
      <c r="J42" s="365">
        <v>1.9360000000000002E-2</v>
      </c>
    </row>
  </sheetData>
  <sheetProtection password="CA7F" sheet="1" objects="1" scenarios="1"/>
  <pageMargins left="0.75" right="0.75" top="1" bottom="1" header="0.5" footer="0.5"/>
  <pageSetup scale="7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B1:P130"/>
  <sheetViews>
    <sheetView showGridLines="0" zoomScale="80" zoomScaleNormal="80" workbookViewId="0"/>
  </sheetViews>
  <sheetFormatPr defaultRowHeight="12.75" x14ac:dyDescent="0.2"/>
  <cols>
    <col min="1" max="1" width="1.7109375" customWidth="1"/>
    <col min="2" max="2" width="28.5703125" customWidth="1"/>
    <col min="3" max="3" width="9.7109375" hidden="1" customWidth="1"/>
    <col min="4" max="10" width="12.7109375" style="3" customWidth="1"/>
    <col min="11" max="11" width="3.7109375" customWidth="1"/>
  </cols>
  <sheetData>
    <row r="1" spans="2:16" ht="40.5" customHeight="1" x14ac:dyDescent="0.6">
      <c r="B1" s="143" t="s">
        <v>201</v>
      </c>
      <c r="C1" s="38"/>
      <c r="D1" s="39"/>
      <c r="E1" s="39"/>
      <c r="F1" s="39"/>
      <c r="G1" s="39"/>
    </row>
    <row r="2" spans="2:16" ht="23.25" customHeight="1" x14ac:dyDescent="0.3">
      <c r="B2" s="203" t="s">
        <v>193</v>
      </c>
      <c r="C2" s="71"/>
      <c r="D2" s="35"/>
      <c r="E2" s="35"/>
      <c r="F2" s="35"/>
      <c r="G2" s="35"/>
      <c r="H2" s="35"/>
      <c r="I2" s="35"/>
      <c r="J2" s="34"/>
    </row>
    <row r="3" spans="2:16" ht="15" customHeight="1" thickBot="1" x14ac:dyDescent="0.35">
      <c r="B3" s="71"/>
      <c r="C3" s="71"/>
      <c r="D3" s="35"/>
      <c r="E3" s="35"/>
      <c r="F3" s="35"/>
      <c r="G3" s="35"/>
      <c r="H3" s="35"/>
      <c r="I3" s="35"/>
      <c r="J3" s="35"/>
    </row>
    <row r="4" spans="2:16" ht="21.75" customHeight="1" thickBot="1" x14ac:dyDescent="0.35">
      <c r="B4" s="494" t="s">
        <v>234</v>
      </c>
      <c r="C4" s="392"/>
      <c r="D4" s="393"/>
      <c r="E4" s="393"/>
      <c r="F4" s="393"/>
      <c r="G4" s="393"/>
      <c r="H4" s="393"/>
      <c r="I4" s="393"/>
      <c r="J4" s="393"/>
      <c r="K4" s="393"/>
      <c r="L4" s="393"/>
      <c r="M4" s="394"/>
      <c r="N4" s="390"/>
      <c r="O4" s="391"/>
      <c r="P4" s="387"/>
    </row>
    <row r="5" spans="2:16" ht="15" customHeight="1" thickBot="1" x14ac:dyDescent="0.35">
      <c r="B5" s="385"/>
      <c r="C5" s="385"/>
      <c r="D5" s="386"/>
      <c r="E5" s="386"/>
      <c r="F5" s="386"/>
      <c r="G5" s="386"/>
      <c r="H5" s="386"/>
      <c r="I5" s="386"/>
      <c r="J5" s="386"/>
      <c r="K5" s="387"/>
      <c r="L5" s="387"/>
      <c r="M5" s="387"/>
      <c r="N5" s="387"/>
      <c r="O5" s="387"/>
      <c r="P5" s="387"/>
    </row>
    <row r="6" spans="2:16" s="9" customFormat="1" ht="31.15" customHeight="1" thickBot="1" x14ac:dyDescent="0.25">
      <c r="B6" s="168" t="s">
        <v>219</v>
      </c>
      <c r="C6" s="75"/>
      <c r="D6" s="93"/>
      <c r="E6" s="94"/>
      <c r="F6" s="95"/>
      <c r="G6" s="96"/>
      <c r="H6" s="97"/>
      <c r="I6" s="98"/>
      <c r="J6" s="129"/>
      <c r="L6" s="180" t="s">
        <v>52</v>
      </c>
      <c r="M6" s="181"/>
      <c r="N6" s="109"/>
      <c r="O6" s="109"/>
      <c r="P6" s="110"/>
    </row>
    <row r="7" spans="2:16" s="9" customFormat="1" ht="27" customHeight="1" thickBot="1" x14ac:dyDescent="0.25">
      <c r="B7" s="186"/>
      <c r="C7" s="171" t="s">
        <v>151</v>
      </c>
      <c r="D7" s="171" t="s">
        <v>25</v>
      </c>
      <c r="E7" s="171" t="s">
        <v>26</v>
      </c>
      <c r="F7" s="171" t="s">
        <v>12</v>
      </c>
      <c r="G7" s="171" t="s">
        <v>27</v>
      </c>
      <c r="H7" s="171" t="s">
        <v>28</v>
      </c>
      <c r="I7" s="171" t="s">
        <v>42</v>
      </c>
      <c r="J7" s="172" t="s">
        <v>29</v>
      </c>
      <c r="L7" s="182" t="s">
        <v>49</v>
      </c>
      <c r="M7" s="183"/>
      <c r="N7" s="10"/>
      <c r="O7" s="10"/>
      <c r="P7" s="11"/>
    </row>
    <row r="8" spans="2:16" s="9" customFormat="1" ht="21" customHeight="1" x14ac:dyDescent="0.25">
      <c r="B8" s="147"/>
      <c r="C8" s="197">
        <v>40</v>
      </c>
      <c r="D8" s="198">
        <v>88</v>
      </c>
      <c r="E8" s="199">
        <v>2.3980000000000006</v>
      </c>
      <c r="F8" s="199">
        <v>2.73</v>
      </c>
      <c r="G8" s="200">
        <v>1.5840000000000001</v>
      </c>
      <c r="H8" s="201">
        <v>0.32780000000000004</v>
      </c>
      <c r="I8" s="303">
        <v>9.0200000000000002E-3</v>
      </c>
      <c r="J8" s="395">
        <v>7.4800000000000005E-3</v>
      </c>
      <c r="L8" s="182" t="s">
        <v>50</v>
      </c>
      <c r="M8" s="183"/>
      <c r="N8" s="10"/>
      <c r="O8" s="10"/>
      <c r="P8" s="11"/>
    </row>
    <row r="9" spans="2:16" s="9" customFormat="1" ht="21" customHeight="1" x14ac:dyDescent="0.25">
      <c r="B9" s="166" t="s">
        <v>36</v>
      </c>
      <c r="C9" s="148">
        <v>50</v>
      </c>
      <c r="D9" s="149">
        <v>110.00000000000001</v>
      </c>
      <c r="E9" s="150">
        <v>2.7720000000000002</v>
      </c>
      <c r="F9" s="150">
        <v>2.5099999999999998</v>
      </c>
      <c r="G9" s="151">
        <v>1.8260000000000001</v>
      </c>
      <c r="H9" s="152">
        <v>0.37180000000000007</v>
      </c>
      <c r="I9" s="306">
        <v>1.0120000000000001E-2</v>
      </c>
      <c r="J9" s="304">
        <v>8.5800000000000008E-3</v>
      </c>
      <c r="L9" s="182" t="s">
        <v>177</v>
      </c>
      <c r="M9" s="183"/>
      <c r="N9" s="10"/>
      <c r="O9" s="10"/>
      <c r="P9" s="11"/>
    </row>
    <row r="10" spans="2:16" s="9" customFormat="1" ht="21" customHeight="1" x14ac:dyDescent="0.25">
      <c r="B10" s="166" t="s">
        <v>153</v>
      </c>
      <c r="C10" s="148">
        <v>60</v>
      </c>
      <c r="D10" s="149">
        <v>132</v>
      </c>
      <c r="E10" s="150">
        <v>3.8940000000000006</v>
      </c>
      <c r="F10" s="150">
        <v>2.96</v>
      </c>
      <c r="G10" s="151">
        <v>2.0680000000000001</v>
      </c>
      <c r="H10" s="152">
        <v>0.44000000000000006</v>
      </c>
      <c r="I10" s="306">
        <v>1.1880000000000002E-2</v>
      </c>
      <c r="J10" s="304">
        <v>1.1000000000000001E-2</v>
      </c>
      <c r="L10" s="182" t="s">
        <v>51</v>
      </c>
      <c r="M10" s="183"/>
      <c r="N10" s="10"/>
      <c r="O10" s="10"/>
      <c r="P10" s="11"/>
    </row>
    <row r="11" spans="2:16" s="9" customFormat="1" ht="21" customHeight="1" x14ac:dyDescent="0.25">
      <c r="B11" s="153"/>
      <c r="C11" s="148">
        <v>70</v>
      </c>
      <c r="D11" s="149">
        <v>154</v>
      </c>
      <c r="E11" s="150">
        <v>4.3120000000000003</v>
      </c>
      <c r="F11" s="150">
        <v>2.8</v>
      </c>
      <c r="G11" s="151">
        <v>2.2880000000000003</v>
      </c>
      <c r="H11" s="152">
        <v>0.48180000000000006</v>
      </c>
      <c r="I11" s="306">
        <v>1.2980000000000002E-2</v>
      </c>
      <c r="J11" s="304">
        <v>1.21E-2</v>
      </c>
      <c r="L11" s="182" t="s">
        <v>183</v>
      </c>
      <c r="M11" s="183"/>
      <c r="N11" s="10"/>
      <c r="O11" s="10"/>
      <c r="P11" s="11"/>
    </row>
    <row r="12" spans="2:16" s="9" customFormat="1" ht="21" customHeight="1" thickBot="1" x14ac:dyDescent="0.3">
      <c r="B12" s="153"/>
      <c r="C12" s="148">
        <v>80</v>
      </c>
      <c r="D12" s="149">
        <v>176</v>
      </c>
      <c r="E12" s="150">
        <v>4.6859999999999999</v>
      </c>
      <c r="F12" s="150">
        <v>2.67</v>
      </c>
      <c r="G12" s="151">
        <v>2.4859999999999998</v>
      </c>
      <c r="H12" s="152">
        <v>0.52139999999999997</v>
      </c>
      <c r="I12" s="306">
        <v>1.3860000000000001E-2</v>
      </c>
      <c r="J12" s="304">
        <v>1.2980000000000002E-2</v>
      </c>
      <c r="L12" s="184" t="s">
        <v>182</v>
      </c>
      <c r="M12" s="185"/>
      <c r="N12" s="131"/>
      <c r="O12" s="131"/>
      <c r="P12" s="13"/>
    </row>
    <row r="13" spans="2:16" s="9" customFormat="1" ht="21" customHeight="1" x14ac:dyDescent="0.25">
      <c r="B13" s="153"/>
      <c r="C13" s="148">
        <v>90</v>
      </c>
      <c r="D13" s="149">
        <v>198.00000000000003</v>
      </c>
      <c r="E13" s="150">
        <v>5.0599999999999996</v>
      </c>
      <c r="F13" s="150">
        <v>2.56</v>
      </c>
      <c r="G13" s="151">
        <v>2.6840000000000002</v>
      </c>
      <c r="H13" s="152">
        <v>0.55880000000000007</v>
      </c>
      <c r="I13" s="306">
        <v>1.4740000000000001E-2</v>
      </c>
      <c r="J13" s="304">
        <v>1.4080000000000002E-2</v>
      </c>
    </row>
    <row r="14" spans="2:16" s="9" customFormat="1" ht="21" customHeight="1" x14ac:dyDescent="0.25">
      <c r="B14" s="153"/>
      <c r="C14" s="148">
        <v>100</v>
      </c>
      <c r="D14" s="149">
        <v>220.00000000000003</v>
      </c>
      <c r="E14" s="150">
        <v>5.4340000000000011</v>
      </c>
      <c r="F14" s="150">
        <v>2.4700000000000002</v>
      </c>
      <c r="G14" s="151">
        <v>2.8820000000000006</v>
      </c>
      <c r="H14" s="152">
        <v>0.59840000000000004</v>
      </c>
      <c r="I14" s="306">
        <v>1.562E-2</v>
      </c>
      <c r="J14" s="304">
        <v>1.4960000000000001E-2</v>
      </c>
    </row>
    <row r="15" spans="2:16" s="9" customFormat="1" ht="21" customHeight="1" thickBot="1" x14ac:dyDescent="0.3">
      <c r="B15" s="187"/>
      <c r="C15" s="188">
        <v>120</v>
      </c>
      <c r="D15" s="169">
        <v>264</v>
      </c>
      <c r="E15" s="163">
        <v>6.1159999999999997</v>
      </c>
      <c r="F15" s="163">
        <v>2.3199999999999998</v>
      </c>
      <c r="G15" s="164">
        <v>3.234</v>
      </c>
      <c r="H15" s="165">
        <v>0.66660000000000008</v>
      </c>
      <c r="I15" s="396">
        <v>1.7160000000000002E-2</v>
      </c>
      <c r="J15" s="365">
        <v>1.6720000000000002E-2</v>
      </c>
    </row>
    <row r="16" spans="2:16" s="9" customFormat="1" ht="29.25" customHeight="1" thickBot="1" x14ac:dyDescent="0.25">
      <c r="B16" s="186"/>
      <c r="C16" s="171" t="s">
        <v>151</v>
      </c>
      <c r="D16" s="171" t="s">
        <v>25</v>
      </c>
      <c r="E16" s="171" t="s">
        <v>26</v>
      </c>
      <c r="F16" s="171" t="s">
        <v>12</v>
      </c>
      <c r="G16" s="171" t="s">
        <v>27</v>
      </c>
      <c r="H16" s="171" t="s">
        <v>28</v>
      </c>
      <c r="I16" s="171" t="s">
        <v>42</v>
      </c>
      <c r="J16" s="397" t="s">
        <v>29</v>
      </c>
    </row>
    <row r="17" spans="2:10" s="9" customFormat="1" ht="21" customHeight="1" x14ac:dyDescent="0.25">
      <c r="B17" s="147"/>
      <c r="C17" s="197">
        <v>40</v>
      </c>
      <c r="D17" s="198">
        <v>88</v>
      </c>
      <c r="E17" s="199">
        <v>3.08</v>
      </c>
      <c r="F17" s="199">
        <v>3.51</v>
      </c>
      <c r="G17" s="200">
        <v>2.0460000000000003</v>
      </c>
      <c r="H17" s="201">
        <v>0.46860000000000002</v>
      </c>
      <c r="I17" s="303">
        <v>1.3200000000000002E-2</v>
      </c>
      <c r="J17" s="395">
        <v>1.1000000000000001E-2</v>
      </c>
    </row>
    <row r="18" spans="2:10" s="9" customFormat="1" ht="21" customHeight="1" x14ac:dyDescent="0.25">
      <c r="B18" s="166" t="s">
        <v>36</v>
      </c>
      <c r="C18" s="148">
        <v>50</v>
      </c>
      <c r="D18" s="149">
        <v>110.00000000000001</v>
      </c>
      <c r="E18" s="150">
        <v>3.5420000000000007</v>
      </c>
      <c r="F18" s="150">
        <v>3.22</v>
      </c>
      <c r="G18" s="151">
        <v>2.3540000000000005</v>
      </c>
      <c r="H18" s="152">
        <v>0.53239999999999998</v>
      </c>
      <c r="I18" s="306">
        <v>1.4740000000000001E-2</v>
      </c>
      <c r="J18" s="304">
        <v>1.2540000000000001E-2</v>
      </c>
    </row>
    <row r="19" spans="2:10" s="9" customFormat="1" ht="21" customHeight="1" x14ac:dyDescent="0.25">
      <c r="B19" s="166" t="s">
        <v>152</v>
      </c>
      <c r="C19" s="148">
        <v>60</v>
      </c>
      <c r="D19" s="149">
        <v>132</v>
      </c>
      <c r="E19" s="150">
        <v>3.9600000000000004</v>
      </c>
      <c r="F19" s="150">
        <v>3.01</v>
      </c>
      <c r="G19" s="151">
        <v>2.64</v>
      </c>
      <c r="H19" s="152">
        <v>0.58960000000000012</v>
      </c>
      <c r="I19" s="306">
        <v>1.6060000000000001E-2</v>
      </c>
      <c r="J19" s="304">
        <v>1.3860000000000001E-2</v>
      </c>
    </row>
    <row r="20" spans="2:10" s="9" customFormat="1" ht="21" customHeight="1" x14ac:dyDescent="0.25">
      <c r="B20" s="153"/>
      <c r="C20" s="148">
        <v>70</v>
      </c>
      <c r="D20" s="149">
        <v>154</v>
      </c>
      <c r="E20" s="150">
        <v>4.3559999999999999</v>
      </c>
      <c r="F20" s="150">
        <v>2.83</v>
      </c>
      <c r="G20" s="151">
        <v>2.8820000000000006</v>
      </c>
      <c r="H20" s="152">
        <v>0.64239999999999997</v>
      </c>
      <c r="I20" s="306">
        <v>1.7380000000000003E-2</v>
      </c>
      <c r="J20" s="304">
        <v>1.5180000000000003E-2</v>
      </c>
    </row>
    <row r="21" spans="2:10" s="9" customFormat="1" ht="21" customHeight="1" x14ac:dyDescent="0.25">
      <c r="B21" s="153"/>
      <c r="C21" s="148">
        <v>80</v>
      </c>
      <c r="D21" s="149">
        <v>176</v>
      </c>
      <c r="E21" s="150">
        <v>4.7300000000000004</v>
      </c>
      <c r="F21" s="150">
        <v>2.69</v>
      </c>
      <c r="G21" s="151">
        <v>3.1459999999999999</v>
      </c>
      <c r="H21" s="152">
        <v>0.69300000000000006</v>
      </c>
      <c r="I21" s="306">
        <v>1.8700000000000001E-2</v>
      </c>
      <c r="J21" s="304">
        <v>1.6280000000000003E-2</v>
      </c>
    </row>
    <row r="22" spans="2:10" s="9" customFormat="1" ht="21" customHeight="1" x14ac:dyDescent="0.25">
      <c r="B22" s="153"/>
      <c r="C22" s="148">
        <v>90</v>
      </c>
      <c r="D22" s="149">
        <v>198.00000000000003</v>
      </c>
      <c r="E22" s="150">
        <v>5.1040000000000001</v>
      </c>
      <c r="F22" s="150">
        <v>2.57</v>
      </c>
      <c r="G22" s="151">
        <v>3.3880000000000003</v>
      </c>
      <c r="H22" s="152">
        <v>0.74140000000000006</v>
      </c>
      <c r="I22" s="306">
        <v>1.9800000000000002E-2</v>
      </c>
      <c r="J22" s="304">
        <v>1.7600000000000001E-2</v>
      </c>
    </row>
    <row r="23" spans="2:10" s="9" customFormat="1" ht="21" customHeight="1" x14ac:dyDescent="0.25">
      <c r="B23" s="153"/>
      <c r="C23" s="148">
        <v>100</v>
      </c>
      <c r="D23" s="149">
        <v>220.00000000000003</v>
      </c>
      <c r="E23" s="150">
        <v>5.4560000000000004</v>
      </c>
      <c r="F23" s="150">
        <v>2.48</v>
      </c>
      <c r="G23" s="151">
        <v>3.6080000000000001</v>
      </c>
      <c r="H23" s="152">
        <v>0.78980000000000006</v>
      </c>
      <c r="I23" s="306">
        <v>2.0900000000000002E-2</v>
      </c>
      <c r="J23" s="304">
        <v>1.8700000000000001E-2</v>
      </c>
    </row>
    <row r="24" spans="2:10" s="9" customFormat="1" ht="21" customHeight="1" thickBot="1" x14ac:dyDescent="0.3">
      <c r="B24" s="187"/>
      <c r="C24" s="188">
        <v>120</v>
      </c>
      <c r="D24" s="169">
        <v>264</v>
      </c>
      <c r="E24" s="163">
        <v>7.6340000000000012</v>
      </c>
      <c r="F24" s="163">
        <v>2.89</v>
      </c>
      <c r="G24" s="164">
        <v>4.0480000000000009</v>
      </c>
      <c r="H24" s="165">
        <v>0.92620000000000002</v>
      </c>
      <c r="I24" s="396">
        <v>2.4860000000000004E-2</v>
      </c>
      <c r="J24" s="365">
        <v>2.3540000000000002E-2</v>
      </c>
    </row>
    <row r="25" spans="2:10" s="9" customFormat="1" ht="25.5" customHeight="1" thickBot="1" x14ac:dyDescent="0.25">
      <c r="B25" s="186"/>
      <c r="C25" s="171" t="s">
        <v>151</v>
      </c>
      <c r="D25" s="171" t="s">
        <v>25</v>
      </c>
      <c r="E25" s="171" t="s">
        <v>26</v>
      </c>
      <c r="F25" s="171" t="s">
        <v>12</v>
      </c>
      <c r="G25" s="171" t="s">
        <v>27</v>
      </c>
      <c r="H25" s="171" t="s">
        <v>28</v>
      </c>
      <c r="I25" s="171" t="s">
        <v>42</v>
      </c>
      <c r="J25" s="397" t="s">
        <v>29</v>
      </c>
    </row>
    <row r="26" spans="2:10" s="9" customFormat="1" ht="21" customHeight="1" x14ac:dyDescent="0.25">
      <c r="B26" s="147"/>
      <c r="C26" s="197">
        <v>40</v>
      </c>
      <c r="D26" s="198">
        <v>88</v>
      </c>
      <c r="E26" s="199">
        <v>2.9920000000000004</v>
      </c>
      <c r="F26" s="199">
        <v>3.41</v>
      </c>
      <c r="G26" s="200">
        <v>2.3760000000000003</v>
      </c>
      <c r="H26" s="201">
        <v>0.55660000000000009</v>
      </c>
      <c r="I26" s="303">
        <v>1.562E-2</v>
      </c>
      <c r="J26" s="395">
        <v>1.2540000000000001E-2</v>
      </c>
    </row>
    <row r="27" spans="2:10" s="9" customFormat="1" ht="21" customHeight="1" x14ac:dyDescent="0.25">
      <c r="B27" s="166" t="s">
        <v>36</v>
      </c>
      <c r="C27" s="148">
        <v>50</v>
      </c>
      <c r="D27" s="149">
        <v>110.00000000000001</v>
      </c>
      <c r="E27" s="150">
        <v>4.1360000000000001</v>
      </c>
      <c r="F27" s="150">
        <v>3.76</v>
      </c>
      <c r="G27" s="151">
        <v>2.7280000000000002</v>
      </c>
      <c r="H27" s="152">
        <v>0.65339999999999998</v>
      </c>
      <c r="I27" s="306">
        <v>1.8260000000000002E-2</v>
      </c>
      <c r="J27" s="304">
        <v>1.5400000000000002E-2</v>
      </c>
    </row>
    <row r="28" spans="2:10" s="9" customFormat="1" ht="21" customHeight="1" x14ac:dyDescent="0.25">
      <c r="B28" s="166" t="s">
        <v>155</v>
      </c>
      <c r="C28" s="148">
        <v>60</v>
      </c>
      <c r="D28" s="149">
        <v>132</v>
      </c>
      <c r="E28" s="150">
        <v>4.5979999999999999</v>
      </c>
      <c r="F28" s="150">
        <v>3.48</v>
      </c>
      <c r="G28" s="151">
        <v>3.036</v>
      </c>
      <c r="H28" s="152">
        <v>0.71940000000000004</v>
      </c>
      <c r="I28" s="306">
        <v>2.0020000000000003E-2</v>
      </c>
      <c r="J28" s="304">
        <v>1.7160000000000002E-2</v>
      </c>
    </row>
    <row r="29" spans="2:10" s="9" customFormat="1" ht="21" customHeight="1" x14ac:dyDescent="0.25">
      <c r="B29" s="153"/>
      <c r="C29" s="148">
        <v>70</v>
      </c>
      <c r="D29" s="149">
        <v>154</v>
      </c>
      <c r="E29" s="150">
        <v>5.0380000000000003</v>
      </c>
      <c r="F29" s="150">
        <v>3.27</v>
      </c>
      <c r="G29" s="151">
        <v>3.3440000000000003</v>
      </c>
      <c r="H29" s="152">
        <v>0.78320000000000001</v>
      </c>
      <c r="I29" s="306">
        <v>2.1560000000000006E-2</v>
      </c>
      <c r="J29" s="304">
        <v>1.8700000000000001E-2</v>
      </c>
    </row>
    <row r="30" spans="2:10" s="9" customFormat="1" ht="21" customHeight="1" x14ac:dyDescent="0.25">
      <c r="B30" s="153"/>
      <c r="C30" s="148">
        <v>80</v>
      </c>
      <c r="D30" s="149">
        <v>176</v>
      </c>
      <c r="E30" s="150">
        <v>6.8420000000000005</v>
      </c>
      <c r="F30" s="150">
        <v>3.89</v>
      </c>
      <c r="G30" s="151">
        <v>3.63</v>
      </c>
      <c r="H30" s="152">
        <v>0.88880000000000015</v>
      </c>
      <c r="I30" s="306">
        <v>2.4860000000000004E-2</v>
      </c>
      <c r="J30" s="304">
        <v>2.2660000000000003E-2</v>
      </c>
    </row>
    <row r="31" spans="2:10" s="9" customFormat="1" ht="21" customHeight="1" x14ac:dyDescent="0.25">
      <c r="B31" s="153"/>
      <c r="C31" s="148">
        <v>90</v>
      </c>
      <c r="D31" s="149">
        <v>198.00000000000003</v>
      </c>
      <c r="E31" s="150">
        <v>7.3479999999999999</v>
      </c>
      <c r="F31" s="150">
        <v>3.71</v>
      </c>
      <c r="G31" s="151">
        <v>3.8940000000000006</v>
      </c>
      <c r="H31" s="152">
        <v>0.94820000000000004</v>
      </c>
      <c r="I31" s="306">
        <v>2.6400000000000003E-2</v>
      </c>
      <c r="J31" s="304">
        <v>2.4199999999999999E-2</v>
      </c>
    </row>
    <row r="32" spans="2:10" s="9" customFormat="1" ht="21" customHeight="1" x14ac:dyDescent="0.25">
      <c r="B32" s="153"/>
      <c r="C32" s="148">
        <v>100</v>
      </c>
      <c r="D32" s="149">
        <v>220.00000000000003</v>
      </c>
      <c r="E32" s="150">
        <v>7.8320000000000007</v>
      </c>
      <c r="F32" s="150">
        <v>3.56</v>
      </c>
      <c r="G32" s="151">
        <v>4.1580000000000004</v>
      </c>
      <c r="H32" s="152">
        <v>1.0076000000000001</v>
      </c>
      <c r="I32" s="306">
        <v>2.794E-2</v>
      </c>
      <c r="J32" s="304">
        <v>2.5739999999999999E-2</v>
      </c>
    </row>
    <row r="33" spans="2:10" s="9" customFormat="1" ht="21" customHeight="1" thickBot="1" x14ac:dyDescent="0.3">
      <c r="B33" s="187"/>
      <c r="C33" s="188">
        <v>120</v>
      </c>
      <c r="D33" s="169">
        <v>264</v>
      </c>
      <c r="E33" s="163">
        <v>8.7560000000000002</v>
      </c>
      <c r="F33" s="163">
        <v>3.32</v>
      </c>
      <c r="G33" s="164">
        <v>4.6420000000000003</v>
      </c>
      <c r="H33" s="165">
        <v>1.1176000000000001</v>
      </c>
      <c r="I33" s="396">
        <v>3.0580000000000003E-2</v>
      </c>
      <c r="J33" s="365">
        <v>2.86E-2</v>
      </c>
    </row>
    <row r="34" spans="2:10" s="9" customFormat="1" ht="18.75" customHeight="1" x14ac:dyDescent="0.2">
      <c r="B34" s="83"/>
      <c r="C34" s="83"/>
      <c r="D34" s="84"/>
      <c r="E34" s="85"/>
      <c r="F34" s="85"/>
      <c r="G34" s="86"/>
      <c r="H34" s="87"/>
      <c r="I34" s="88"/>
      <c r="J34" s="88"/>
    </row>
    <row r="35" spans="2:10" s="9" customFormat="1" ht="18.75" customHeight="1" x14ac:dyDescent="0.2">
      <c r="B35" s="83"/>
      <c r="C35" s="83"/>
      <c r="D35" s="84"/>
      <c r="E35" s="85"/>
      <c r="F35" s="85"/>
      <c r="G35" s="86"/>
      <c r="H35" s="87"/>
      <c r="I35" s="88"/>
      <c r="J35" s="88"/>
    </row>
    <row r="36" spans="2:10" s="9" customFormat="1" ht="18.75" customHeight="1" x14ac:dyDescent="0.2">
      <c r="B36" s="83"/>
      <c r="C36" s="83"/>
      <c r="D36" s="84"/>
      <c r="E36" s="85"/>
      <c r="F36" s="85"/>
      <c r="G36" s="86"/>
      <c r="H36" s="87"/>
      <c r="I36" s="88"/>
      <c r="J36" s="88"/>
    </row>
    <row r="37" spans="2:10" s="9" customFormat="1" ht="18.75" customHeight="1" x14ac:dyDescent="0.2">
      <c r="B37" s="83"/>
      <c r="C37" s="83"/>
      <c r="D37" s="84"/>
      <c r="E37" s="85"/>
      <c r="F37" s="85"/>
      <c r="G37" s="86"/>
      <c r="H37" s="87"/>
      <c r="I37" s="88"/>
      <c r="J37" s="88"/>
    </row>
    <row r="38" spans="2:10" s="9" customFormat="1" ht="18.75" customHeight="1" x14ac:dyDescent="0.2">
      <c r="B38" s="83"/>
      <c r="C38" s="83"/>
      <c r="D38" s="84"/>
      <c r="E38" s="85"/>
      <c r="F38" s="85"/>
      <c r="G38" s="86"/>
      <c r="H38" s="87"/>
      <c r="I38" s="88"/>
      <c r="J38" s="88"/>
    </row>
    <row r="39" spans="2:10" s="9" customFormat="1" ht="18.75" customHeight="1" x14ac:dyDescent="0.2">
      <c r="B39" s="83"/>
      <c r="C39" s="83"/>
      <c r="D39" s="84"/>
      <c r="E39" s="85"/>
      <c r="F39" s="85"/>
      <c r="G39" s="86"/>
      <c r="H39" s="87"/>
      <c r="I39" s="88"/>
      <c r="J39" s="88"/>
    </row>
    <row r="40" spans="2:10" s="9" customFormat="1" ht="18.75" customHeight="1" x14ac:dyDescent="0.2">
      <c r="B40" s="83"/>
      <c r="C40" s="83"/>
      <c r="D40" s="84"/>
      <c r="E40" s="85"/>
      <c r="F40" s="85"/>
      <c r="G40" s="86"/>
      <c r="H40" s="87"/>
      <c r="I40" s="88"/>
      <c r="J40" s="88"/>
    </row>
    <row r="41" spans="2:10" s="9" customFormat="1" ht="18.75" customHeight="1" x14ac:dyDescent="0.2">
      <c r="B41" s="83"/>
      <c r="C41" s="83"/>
      <c r="D41" s="84"/>
      <c r="E41" s="85"/>
      <c r="F41" s="85"/>
      <c r="G41" s="86"/>
      <c r="H41" s="87"/>
      <c r="I41" s="88"/>
      <c r="J41" s="88"/>
    </row>
    <row r="42" spans="2:10" s="9" customFormat="1" ht="18.75" customHeight="1" x14ac:dyDescent="0.2">
      <c r="B42" s="83"/>
      <c r="C42" s="83"/>
      <c r="D42" s="84"/>
      <c r="E42" s="85"/>
      <c r="F42" s="85"/>
      <c r="G42" s="86"/>
      <c r="H42" s="87"/>
      <c r="I42" s="88"/>
      <c r="J42" s="88"/>
    </row>
    <row r="43" spans="2:10" s="9" customFormat="1" ht="18.75" customHeight="1" x14ac:dyDescent="0.2">
      <c r="B43" s="83"/>
      <c r="C43" s="83"/>
      <c r="D43" s="84"/>
      <c r="E43" s="85"/>
      <c r="F43" s="85"/>
      <c r="G43" s="86"/>
      <c r="H43" s="87"/>
      <c r="I43" s="88"/>
      <c r="J43" s="88"/>
    </row>
    <row r="44" spans="2:10" s="9" customFormat="1" ht="18.75" customHeight="1" x14ac:dyDescent="0.2">
      <c r="B44" s="83"/>
      <c r="C44" s="83"/>
      <c r="D44" s="84"/>
      <c r="E44" s="85"/>
      <c r="F44" s="85"/>
      <c r="G44" s="86"/>
      <c r="H44" s="87"/>
      <c r="I44" s="88"/>
      <c r="J44" s="88"/>
    </row>
    <row r="45" spans="2:10" s="9" customFormat="1" ht="18.75" customHeight="1" x14ac:dyDescent="0.2">
      <c r="B45" s="83"/>
      <c r="C45" s="83"/>
      <c r="D45" s="84"/>
      <c r="E45" s="85"/>
      <c r="F45" s="85"/>
      <c r="G45" s="86"/>
      <c r="H45" s="87"/>
      <c r="I45" s="88"/>
      <c r="J45" s="88"/>
    </row>
    <row r="46" spans="2:10" s="9" customFormat="1" ht="18.75" customHeight="1" x14ac:dyDescent="0.2">
      <c r="B46" s="83"/>
      <c r="C46" s="83"/>
      <c r="D46" s="84"/>
      <c r="E46" s="85"/>
      <c r="F46" s="85"/>
      <c r="G46" s="86"/>
      <c r="H46" s="87"/>
      <c r="I46" s="88"/>
      <c r="J46" s="88"/>
    </row>
    <row r="47" spans="2:10" s="9" customFormat="1" ht="18.75" customHeight="1" x14ac:dyDescent="0.2">
      <c r="B47" s="83"/>
      <c r="C47" s="83"/>
      <c r="D47" s="84"/>
      <c r="E47" s="85"/>
      <c r="F47" s="85"/>
      <c r="G47" s="86"/>
      <c r="H47" s="87"/>
      <c r="I47" s="88"/>
      <c r="J47" s="88"/>
    </row>
    <row r="48" spans="2:10" s="9" customFormat="1" ht="18.75" customHeight="1" x14ac:dyDescent="0.2">
      <c r="B48" s="83"/>
      <c r="C48" s="83"/>
      <c r="D48" s="84"/>
      <c r="E48" s="85"/>
      <c r="F48" s="85"/>
      <c r="G48" s="86"/>
      <c r="H48" s="87"/>
      <c r="I48" s="88"/>
      <c r="J48" s="88"/>
    </row>
    <row r="49" spans="2:10" s="9" customFormat="1" ht="18.75" customHeight="1" x14ac:dyDescent="0.2">
      <c r="B49" s="83"/>
      <c r="C49" s="83"/>
      <c r="D49" s="84"/>
      <c r="E49" s="85"/>
      <c r="F49" s="85"/>
      <c r="G49" s="86"/>
      <c r="H49" s="87"/>
      <c r="I49" s="88"/>
      <c r="J49" s="88"/>
    </row>
    <row r="50" spans="2:10" s="9" customFormat="1" ht="18.75" customHeight="1" x14ac:dyDescent="0.2">
      <c r="B50" s="83"/>
      <c r="C50" s="83"/>
      <c r="D50" s="84"/>
      <c r="E50" s="85"/>
      <c r="F50" s="85"/>
      <c r="G50" s="86"/>
      <c r="H50" s="87"/>
      <c r="I50" s="88"/>
      <c r="J50" s="88"/>
    </row>
    <row r="51" spans="2:10" s="9" customFormat="1" ht="18.75" customHeight="1" x14ac:dyDescent="0.2">
      <c r="B51" s="83"/>
      <c r="C51" s="83"/>
      <c r="D51" s="84"/>
      <c r="E51" s="85"/>
      <c r="F51" s="85"/>
      <c r="G51" s="86"/>
      <c r="H51" s="87"/>
      <c r="I51" s="88"/>
      <c r="J51" s="88"/>
    </row>
    <row r="52" spans="2:10" s="9" customFormat="1" ht="18.75" customHeight="1" x14ac:dyDescent="0.2">
      <c r="B52" s="83"/>
      <c r="C52" s="83"/>
      <c r="D52" s="84"/>
      <c r="E52" s="85"/>
      <c r="F52" s="85"/>
      <c r="G52" s="86"/>
      <c r="H52" s="87"/>
      <c r="I52" s="88"/>
      <c r="J52" s="88"/>
    </row>
    <row r="53" spans="2:10" s="9" customFormat="1" ht="18.75" customHeight="1" x14ac:dyDescent="0.2">
      <c r="B53" s="83"/>
      <c r="C53" s="83"/>
      <c r="D53" s="84"/>
      <c r="E53" s="85"/>
      <c r="F53" s="85"/>
      <c r="G53" s="86"/>
      <c r="H53" s="87"/>
      <c r="I53" s="88"/>
      <c r="J53" s="88"/>
    </row>
    <row r="54" spans="2:10" s="9" customFormat="1" ht="18.75" customHeight="1" x14ac:dyDescent="0.2">
      <c r="B54" s="83"/>
      <c r="C54" s="83"/>
      <c r="D54" s="84"/>
      <c r="E54" s="85"/>
      <c r="F54" s="85"/>
      <c r="G54" s="86"/>
      <c r="H54" s="87"/>
      <c r="I54" s="88"/>
      <c r="J54" s="88"/>
    </row>
    <row r="55" spans="2:10" s="9" customFormat="1" ht="18.75" customHeight="1" x14ac:dyDescent="0.2">
      <c r="B55" s="83"/>
      <c r="C55" s="83"/>
      <c r="D55" s="84"/>
      <c r="E55" s="85"/>
      <c r="F55" s="85"/>
      <c r="G55" s="86"/>
      <c r="H55" s="87"/>
      <c r="I55" s="88"/>
      <c r="J55" s="88"/>
    </row>
    <row r="56" spans="2:10" s="9" customFormat="1" ht="18.75" customHeight="1" x14ac:dyDescent="0.2">
      <c r="B56" s="83"/>
      <c r="C56" s="83"/>
      <c r="D56" s="84"/>
      <c r="E56" s="85"/>
      <c r="F56" s="85"/>
      <c r="G56" s="86"/>
      <c r="H56" s="87"/>
      <c r="I56" s="88"/>
      <c r="J56" s="88"/>
    </row>
    <row r="57" spans="2:10" s="9" customFormat="1" ht="18.75" customHeight="1" x14ac:dyDescent="0.2">
      <c r="B57" s="83"/>
      <c r="C57" s="83"/>
      <c r="D57" s="84"/>
      <c r="E57" s="85"/>
      <c r="F57" s="85"/>
      <c r="G57" s="86"/>
      <c r="H57" s="87"/>
      <c r="I57" s="88"/>
      <c r="J57" s="88"/>
    </row>
    <row r="58" spans="2:10" s="9" customFormat="1" ht="18.75" customHeight="1" x14ac:dyDescent="0.2">
      <c r="B58" s="83"/>
      <c r="C58" s="83"/>
      <c r="D58" s="84"/>
      <c r="E58" s="85"/>
      <c r="F58" s="85"/>
      <c r="G58" s="86"/>
      <c r="H58" s="87"/>
      <c r="I58" s="88"/>
      <c r="J58" s="88"/>
    </row>
    <row r="59" spans="2:10" s="9" customFormat="1" ht="18.75" customHeight="1" x14ac:dyDescent="0.2">
      <c r="B59" s="83"/>
      <c r="C59" s="83"/>
      <c r="D59" s="84"/>
      <c r="E59" s="85"/>
      <c r="F59" s="85"/>
      <c r="G59" s="86"/>
      <c r="H59" s="87"/>
      <c r="I59" s="88"/>
      <c r="J59" s="88"/>
    </row>
    <row r="60" spans="2:10" s="9" customFormat="1" ht="18.75" customHeight="1" x14ac:dyDescent="0.2">
      <c r="B60" s="83"/>
      <c r="C60" s="83"/>
      <c r="D60" s="84"/>
      <c r="E60" s="85"/>
      <c r="F60" s="85"/>
      <c r="G60" s="86"/>
      <c r="H60" s="87"/>
      <c r="I60" s="88"/>
      <c r="J60" s="88"/>
    </row>
    <row r="61" spans="2:10" s="9" customFormat="1" ht="18.75" customHeight="1" x14ac:dyDescent="0.2">
      <c r="B61" s="83"/>
      <c r="C61" s="83"/>
      <c r="D61" s="84"/>
      <c r="E61" s="85"/>
      <c r="F61" s="85"/>
      <c r="G61" s="86"/>
      <c r="H61" s="87"/>
      <c r="I61" s="88"/>
      <c r="J61" s="88"/>
    </row>
    <row r="62" spans="2:10" s="9" customFormat="1" ht="18.75" customHeight="1" x14ac:dyDescent="0.2">
      <c r="B62" s="83"/>
      <c r="C62" s="83"/>
      <c r="D62" s="84"/>
      <c r="E62" s="85"/>
      <c r="F62" s="85"/>
      <c r="G62" s="86"/>
      <c r="H62" s="87"/>
      <c r="I62" s="88"/>
      <c r="J62" s="88"/>
    </row>
    <row r="63" spans="2:10" s="9" customFormat="1" ht="18.75" customHeight="1" x14ac:dyDescent="0.2">
      <c r="B63" s="83"/>
      <c r="C63" s="83"/>
      <c r="D63" s="84"/>
      <c r="E63" s="85"/>
      <c r="F63" s="85"/>
      <c r="G63" s="86"/>
      <c r="H63" s="87"/>
      <c r="I63" s="88"/>
      <c r="J63" s="88"/>
    </row>
    <row r="64" spans="2:10" s="9" customFormat="1" ht="18.75" customHeight="1" x14ac:dyDescent="0.2">
      <c r="B64" s="83"/>
      <c r="C64" s="83"/>
      <c r="D64" s="84"/>
      <c r="E64" s="85"/>
      <c r="F64" s="85"/>
      <c r="G64" s="86"/>
      <c r="H64" s="87"/>
      <c r="I64" s="88"/>
      <c r="J64" s="88"/>
    </row>
    <row r="65" spans="2:10" s="9" customFormat="1" ht="18.75" customHeight="1" x14ac:dyDescent="0.2">
      <c r="B65" s="83"/>
      <c r="C65" s="83"/>
      <c r="D65" s="84"/>
      <c r="E65" s="85"/>
      <c r="F65" s="85"/>
      <c r="G65" s="86"/>
      <c r="H65" s="87"/>
      <c r="I65" s="88"/>
      <c r="J65" s="88"/>
    </row>
    <row r="66" spans="2:10" s="9" customFormat="1" ht="18.75" customHeight="1" x14ac:dyDescent="0.2">
      <c r="B66" s="83"/>
      <c r="C66" s="83"/>
      <c r="D66" s="84"/>
      <c r="E66" s="85"/>
      <c r="F66" s="85"/>
      <c r="G66" s="86"/>
      <c r="H66" s="87"/>
      <c r="I66" s="88"/>
      <c r="J66" s="88"/>
    </row>
    <row r="67" spans="2:10" s="9" customFormat="1" ht="18.75" customHeight="1" x14ac:dyDescent="0.2">
      <c r="B67" s="83"/>
      <c r="C67" s="83"/>
      <c r="D67" s="84"/>
      <c r="E67" s="85"/>
      <c r="F67" s="85"/>
      <c r="G67" s="86"/>
      <c r="H67" s="87"/>
      <c r="I67" s="88"/>
      <c r="J67" s="88"/>
    </row>
    <row r="68" spans="2:10" s="9" customFormat="1" ht="18.75" customHeight="1" x14ac:dyDescent="0.2">
      <c r="B68" s="83"/>
      <c r="C68" s="83"/>
      <c r="D68" s="84"/>
      <c r="E68" s="85"/>
      <c r="F68" s="85"/>
      <c r="G68" s="86"/>
      <c r="H68" s="87"/>
      <c r="I68" s="88"/>
      <c r="J68" s="88"/>
    </row>
    <row r="69" spans="2:10" s="9" customFormat="1" ht="18.75" customHeight="1" x14ac:dyDescent="0.2">
      <c r="B69" s="83"/>
      <c r="C69" s="83"/>
      <c r="D69" s="84"/>
      <c r="E69" s="85"/>
      <c r="F69" s="85"/>
      <c r="G69" s="86"/>
      <c r="H69" s="87"/>
      <c r="I69" s="88"/>
      <c r="J69" s="88"/>
    </row>
    <row r="70" spans="2:10" s="9" customFormat="1" ht="18.75" customHeight="1" x14ac:dyDescent="0.2">
      <c r="B70" s="83"/>
      <c r="C70" s="83"/>
      <c r="D70" s="84"/>
      <c r="E70" s="85"/>
      <c r="F70" s="85"/>
      <c r="G70" s="86"/>
      <c r="H70" s="87"/>
      <c r="I70" s="88"/>
      <c r="J70" s="88"/>
    </row>
    <row r="71" spans="2:10" s="9" customFormat="1" ht="18.75" customHeight="1" x14ac:dyDescent="0.2">
      <c r="B71" s="83"/>
      <c r="C71" s="83"/>
      <c r="D71" s="84"/>
      <c r="E71" s="85"/>
      <c r="F71" s="85"/>
      <c r="G71" s="86"/>
      <c r="H71" s="87"/>
      <c r="I71" s="88"/>
      <c r="J71" s="88"/>
    </row>
    <row r="72" spans="2:10" s="9" customFormat="1" ht="18.75" customHeight="1" x14ac:dyDescent="0.2">
      <c r="B72" s="83"/>
      <c r="C72" s="83"/>
      <c r="D72" s="84"/>
      <c r="E72" s="85"/>
      <c r="F72" s="85"/>
      <c r="G72" s="86"/>
      <c r="H72" s="87"/>
      <c r="I72" s="88"/>
      <c r="J72" s="88"/>
    </row>
    <row r="73" spans="2:10" s="9" customFormat="1" ht="18.75" customHeight="1" x14ac:dyDescent="0.2">
      <c r="B73" s="83"/>
      <c r="C73" s="83"/>
      <c r="D73" s="84"/>
      <c r="E73" s="85"/>
      <c r="F73" s="85"/>
      <c r="G73" s="86"/>
      <c r="H73" s="87"/>
      <c r="I73" s="88"/>
      <c r="J73" s="88"/>
    </row>
    <row r="74" spans="2:10" s="9" customFormat="1" ht="18.75" customHeight="1" x14ac:dyDescent="0.2">
      <c r="B74" s="83"/>
      <c r="C74" s="83"/>
      <c r="D74" s="84"/>
      <c r="E74" s="85"/>
      <c r="F74" s="85"/>
      <c r="G74" s="86"/>
      <c r="H74" s="87"/>
      <c r="I74" s="88"/>
      <c r="J74" s="88"/>
    </row>
    <row r="75" spans="2:10" s="9" customFormat="1" ht="18.75" customHeight="1" x14ac:dyDescent="0.2">
      <c r="B75" s="83"/>
      <c r="C75" s="83"/>
      <c r="D75" s="84"/>
      <c r="E75" s="85"/>
      <c r="F75" s="85"/>
      <c r="G75" s="86"/>
      <c r="H75" s="87"/>
      <c r="I75" s="88"/>
      <c r="J75" s="88"/>
    </row>
    <row r="76" spans="2:10" s="9" customFormat="1" ht="18.75" customHeight="1" x14ac:dyDescent="0.2">
      <c r="B76" s="83"/>
      <c r="C76" s="83"/>
      <c r="D76" s="84"/>
      <c r="E76" s="85"/>
      <c r="F76" s="85"/>
      <c r="G76" s="86"/>
      <c r="H76" s="87"/>
      <c r="I76" s="88"/>
      <c r="J76" s="88"/>
    </row>
    <row r="77" spans="2:10" s="9" customFormat="1" ht="18.75" customHeight="1" x14ac:dyDescent="0.2">
      <c r="B77" s="83"/>
      <c r="C77" s="83"/>
      <c r="D77" s="84"/>
      <c r="E77" s="85"/>
      <c r="F77" s="85"/>
      <c r="G77" s="86"/>
      <c r="H77" s="87"/>
      <c r="I77" s="88"/>
      <c r="J77" s="88"/>
    </row>
    <row r="78" spans="2:10" s="9" customFormat="1" ht="18.75" customHeight="1" x14ac:dyDescent="0.2">
      <c r="B78" s="83"/>
      <c r="C78" s="83"/>
      <c r="D78" s="84"/>
      <c r="E78" s="85"/>
      <c r="F78" s="85"/>
      <c r="G78" s="86"/>
      <c r="H78" s="87"/>
      <c r="I78" s="88"/>
      <c r="J78" s="88"/>
    </row>
    <row r="79" spans="2:10" s="9" customFormat="1" ht="18.75" customHeight="1" x14ac:dyDescent="0.2">
      <c r="B79" s="83"/>
      <c r="C79" s="83"/>
      <c r="D79" s="84"/>
      <c r="E79" s="85"/>
      <c r="F79" s="85"/>
      <c r="G79" s="86"/>
      <c r="H79" s="87"/>
      <c r="I79" s="88"/>
      <c r="J79" s="88"/>
    </row>
    <row r="80" spans="2:10" s="9" customFormat="1" ht="18.75" customHeight="1" x14ac:dyDescent="0.2">
      <c r="B80" s="83"/>
      <c r="C80" s="83"/>
      <c r="D80" s="84"/>
      <c r="E80" s="85"/>
      <c r="F80" s="85"/>
      <c r="G80" s="86"/>
      <c r="H80" s="87"/>
      <c r="I80" s="88"/>
      <c r="J80" s="88"/>
    </row>
    <row r="81" spans="2:10" s="9" customFormat="1" ht="18.75" customHeight="1" x14ac:dyDescent="0.2">
      <c r="B81" s="83"/>
      <c r="C81" s="83"/>
      <c r="D81" s="84"/>
      <c r="E81" s="85"/>
      <c r="F81" s="85"/>
      <c r="G81" s="86"/>
      <c r="H81" s="87"/>
      <c r="I81" s="88"/>
      <c r="J81" s="88"/>
    </row>
    <row r="82" spans="2:10" s="9" customFormat="1" ht="18.75" customHeight="1" x14ac:dyDescent="0.2">
      <c r="B82" s="83"/>
      <c r="C82" s="83"/>
      <c r="D82" s="84"/>
      <c r="E82" s="85"/>
      <c r="F82" s="85"/>
      <c r="G82" s="86"/>
      <c r="H82" s="87"/>
      <c r="I82" s="88"/>
      <c r="J82" s="88"/>
    </row>
    <row r="83" spans="2:10" s="9" customFormat="1" ht="18.75" customHeight="1" x14ac:dyDescent="0.2">
      <c r="B83" s="83"/>
      <c r="C83" s="83"/>
      <c r="D83" s="84"/>
      <c r="E83" s="85"/>
      <c r="F83" s="85"/>
      <c r="G83" s="86"/>
      <c r="H83" s="87"/>
      <c r="I83" s="88"/>
      <c r="J83" s="88"/>
    </row>
    <row r="84" spans="2:10" s="9" customFormat="1" ht="18.75" customHeight="1" x14ac:dyDescent="0.2">
      <c r="B84" s="83"/>
      <c r="C84" s="83"/>
      <c r="D84" s="84"/>
      <c r="E84" s="85"/>
      <c r="F84" s="85"/>
      <c r="G84" s="86"/>
      <c r="H84" s="87"/>
      <c r="I84" s="88"/>
      <c r="J84" s="88"/>
    </row>
    <row r="85" spans="2:10" s="9" customFormat="1" ht="18.75" customHeight="1" x14ac:dyDescent="0.2">
      <c r="B85" s="83"/>
      <c r="C85" s="83"/>
      <c r="D85" s="84"/>
      <c r="E85" s="85"/>
      <c r="F85" s="85"/>
      <c r="G85" s="86"/>
      <c r="H85" s="87"/>
      <c r="I85" s="88"/>
      <c r="J85" s="88"/>
    </row>
    <row r="86" spans="2:10" s="9" customFormat="1" ht="18.75" customHeight="1" x14ac:dyDescent="0.2">
      <c r="B86" s="83"/>
      <c r="C86" s="83"/>
      <c r="D86" s="84"/>
      <c r="E86" s="85"/>
      <c r="F86" s="85"/>
      <c r="G86" s="86"/>
      <c r="H86" s="87"/>
      <c r="I86" s="88"/>
      <c r="J86" s="88"/>
    </row>
    <row r="87" spans="2:10" s="9" customFormat="1" ht="18.75" customHeight="1" x14ac:dyDescent="0.2">
      <c r="B87" s="83"/>
      <c r="C87" s="83"/>
      <c r="D87" s="84"/>
      <c r="E87" s="85"/>
      <c r="F87" s="85"/>
      <c r="G87" s="86"/>
      <c r="H87" s="87"/>
      <c r="I87" s="88"/>
      <c r="J87" s="88"/>
    </row>
    <row r="88" spans="2:10" s="9" customFormat="1" ht="18.75" customHeight="1" x14ac:dyDescent="0.2">
      <c r="B88" s="83"/>
      <c r="C88" s="83"/>
      <c r="D88" s="84"/>
      <c r="E88" s="85"/>
      <c r="F88" s="85"/>
      <c r="G88" s="86"/>
      <c r="H88" s="87"/>
      <c r="I88" s="88"/>
      <c r="J88" s="88"/>
    </row>
    <row r="89" spans="2:10" s="9" customFormat="1" ht="18.75" customHeight="1" x14ac:dyDescent="0.2">
      <c r="B89" s="83"/>
      <c r="C89" s="83"/>
      <c r="D89" s="84"/>
      <c r="E89" s="85"/>
      <c r="F89" s="85"/>
      <c r="G89" s="86"/>
      <c r="H89" s="87"/>
      <c r="I89" s="88"/>
      <c r="J89" s="88"/>
    </row>
    <row r="90" spans="2:10" s="9" customFormat="1" ht="18.75" customHeight="1" x14ac:dyDescent="0.2">
      <c r="B90" s="83"/>
      <c r="C90" s="83"/>
      <c r="D90" s="84"/>
      <c r="E90" s="85"/>
      <c r="F90" s="85"/>
      <c r="G90" s="86"/>
      <c r="H90" s="87"/>
      <c r="I90" s="88"/>
      <c r="J90" s="88"/>
    </row>
    <row r="91" spans="2:10" s="9" customFormat="1" ht="18.75" customHeight="1" x14ac:dyDescent="0.2">
      <c r="B91" s="83"/>
      <c r="C91" s="83"/>
      <c r="D91" s="84"/>
      <c r="E91" s="85"/>
      <c r="F91" s="85"/>
      <c r="G91" s="86"/>
      <c r="H91" s="87"/>
      <c r="I91" s="88"/>
      <c r="J91" s="88"/>
    </row>
    <row r="92" spans="2:10" s="9" customFormat="1" ht="18.75" customHeight="1" x14ac:dyDescent="0.2">
      <c r="B92" s="83"/>
      <c r="C92" s="83"/>
      <c r="D92" s="84"/>
      <c r="E92" s="85"/>
      <c r="F92" s="85"/>
      <c r="G92" s="86"/>
      <c r="H92" s="87"/>
      <c r="I92" s="88"/>
      <c r="J92" s="88"/>
    </row>
    <row r="93" spans="2:10" s="9" customFormat="1" ht="18.75" customHeight="1" x14ac:dyDescent="0.2">
      <c r="B93" s="83"/>
      <c r="C93" s="83"/>
      <c r="D93" s="84"/>
      <c r="E93" s="85"/>
      <c r="F93" s="85"/>
      <c r="G93" s="86"/>
      <c r="H93" s="87"/>
      <c r="I93" s="88"/>
      <c r="J93" s="88"/>
    </row>
    <row r="94" spans="2:10" s="9" customFormat="1" ht="18.75" customHeight="1" x14ac:dyDescent="0.2">
      <c r="B94" s="83"/>
      <c r="C94" s="83"/>
      <c r="D94" s="84"/>
      <c r="E94" s="85"/>
      <c r="F94" s="85"/>
      <c r="G94" s="86"/>
      <c r="H94" s="87"/>
      <c r="I94" s="88"/>
      <c r="J94" s="88"/>
    </row>
    <row r="95" spans="2:10" s="9" customFormat="1" ht="18.75" customHeight="1" x14ac:dyDescent="0.2">
      <c r="B95" s="83"/>
      <c r="C95" s="83"/>
      <c r="D95" s="84"/>
      <c r="E95" s="85"/>
      <c r="F95" s="85"/>
      <c r="G95" s="86"/>
      <c r="H95" s="87"/>
      <c r="I95" s="88"/>
      <c r="J95" s="88"/>
    </row>
    <row r="96" spans="2:10" s="9" customFormat="1" ht="18.75" customHeight="1" x14ac:dyDescent="0.2">
      <c r="B96" s="83"/>
      <c r="C96" s="83"/>
      <c r="D96" s="84"/>
      <c r="E96" s="85"/>
      <c r="F96" s="85"/>
      <c r="G96" s="86"/>
      <c r="H96" s="87"/>
      <c r="I96" s="88"/>
      <c r="J96" s="88"/>
    </row>
    <row r="97" spans="2:10" s="9" customFormat="1" ht="18.75" customHeight="1" x14ac:dyDescent="0.2">
      <c r="B97" s="83"/>
      <c r="C97" s="83"/>
      <c r="D97" s="84"/>
      <c r="E97" s="85"/>
      <c r="F97" s="85"/>
      <c r="G97" s="86"/>
      <c r="H97" s="87"/>
      <c r="I97" s="88"/>
      <c r="J97" s="88"/>
    </row>
    <row r="98" spans="2:10" s="9" customFormat="1" ht="18.75" customHeight="1" x14ac:dyDescent="0.2">
      <c r="B98" s="83"/>
      <c r="C98" s="83"/>
      <c r="D98" s="84"/>
      <c r="E98" s="85"/>
      <c r="F98" s="85"/>
      <c r="G98" s="86"/>
      <c r="H98" s="87"/>
      <c r="I98" s="88"/>
      <c r="J98" s="88"/>
    </row>
    <row r="99" spans="2:10" s="9" customFormat="1" ht="18.75" customHeight="1" x14ac:dyDescent="0.2">
      <c r="B99" s="83"/>
      <c r="C99" s="83"/>
      <c r="D99" s="84"/>
      <c r="E99" s="85"/>
      <c r="F99" s="85"/>
      <c r="G99" s="86"/>
      <c r="H99" s="87"/>
      <c r="I99" s="88"/>
      <c r="J99" s="88"/>
    </row>
    <row r="100" spans="2:10" s="9" customFormat="1" ht="18.75" customHeight="1" x14ac:dyDescent="0.2">
      <c r="B100" s="83"/>
      <c r="C100" s="83"/>
      <c r="D100" s="84"/>
      <c r="E100" s="85"/>
      <c r="F100" s="85"/>
      <c r="G100" s="86"/>
      <c r="H100" s="87"/>
      <c r="I100" s="88"/>
      <c r="J100" s="88"/>
    </row>
    <row r="101" spans="2:10" s="9" customFormat="1" ht="18.75" customHeight="1" x14ac:dyDescent="0.2">
      <c r="B101" s="83"/>
      <c r="C101" s="83"/>
      <c r="D101" s="84"/>
      <c r="E101" s="85"/>
      <c r="F101" s="85"/>
      <c r="G101" s="86"/>
      <c r="H101" s="87"/>
      <c r="I101" s="88"/>
      <c r="J101" s="88"/>
    </row>
    <row r="102" spans="2:10" s="9" customFormat="1" ht="18.75" customHeight="1" x14ac:dyDescent="0.2">
      <c r="B102" s="83"/>
      <c r="C102" s="83"/>
      <c r="D102" s="84"/>
      <c r="E102" s="85"/>
      <c r="F102" s="85"/>
      <c r="G102" s="86"/>
      <c r="H102" s="87"/>
      <c r="I102" s="88"/>
      <c r="J102" s="88"/>
    </row>
    <row r="103" spans="2:10" s="9" customFormat="1" ht="18.75" customHeight="1" x14ac:dyDescent="0.2">
      <c r="B103" s="83"/>
      <c r="C103" s="83"/>
      <c r="D103" s="84"/>
      <c r="E103" s="85"/>
      <c r="F103" s="85"/>
      <c r="G103" s="86"/>
      <c r="H103" s="87"/>
      <c r="I103" s="88"/>
      <c r="J103" s="88"/>
    </row>
    <row r="104" spans="2:10" s="9" customFormat="1" ht="18.75" customHeight="1" x14ac:dyDescent="0.2">
      <c r="B104" s="83"/>
      <c r="C104" s="83"/>
      <c r="D104" s="84"/>
      <c r="E104" s="85"/>
      <c r="F104" s="85"/>
      <c r="G104" s="86"/>
      <c r="H104" s="87"/>
      <c r="I104" s="88"/>
      <c r="J104" s="88"/>
    </row>
    <row r="105" spans="2:10" s="9" customFormat="1" ht="18.75" customHeight="1" x14ac:dyDescent="0.2">
      <c r="B105" s="83"/>
      <c r="C105" s="83"/>
      <c r="D105" s="84"/>
      <c r="E105" s="85"/>
      <c r="F105" s="85"/>
      <c r="G105" s="86"/>
      <c r="H105" s="87"/>
      <c r="I105" s="88"/>
      <c r="J105" s="88"/>
    </row>
    <row r="106" spans="2:10" s="9" customFormat="1" ht="18.75" customHeight="1" x14ac:dyDescent="0.2">
      <c r="B106" s="83"/>
      <c r="C106" s="83"/>
      <c r="D106" s="84"/>
      <c r="E106" s="85"/>
      <c r="F106" s="85"/>
      <c r="G106" s="86"/>
      <c r="H106" s="87"/>
      <c r="I106" s="88"/>
      <c r="J106" s="88"/>
    </row>
    <row r="107" spans="2:10" s="9" customFormat="1" ht="18.75" customHeight="1" x14ac:dyDescent="0.2">
      <c r="B107" s="83"/>
      <c r="C107" s="83"/>
      <c r="D107" s="84"/>
      <c r="E107" s="85"/>
      <c r="F107" s="85"/>
      <c r="G107" s="86"/>
      <c r="H107" s="87"/>
      <c r="I107" s="88"/>
      <c r="J107" s="88"/>
    </row>
    <row r="108" spans="2:10" s="9" customFormat="1" ht="18.75" customHeight="1" x14ac:dyDescent="0.2">
      <c r="B108" s="83"/>
      <c r="C108" s="83"/>
      <c r="D108" s="84"/>
      <c r="E108" s="85"/>
      <c r="F108" s="85"/>
      <c r="G108" s="86"/>
      <c r="H108" s="87"/>
      <c r="I108" s="88"/>
      <c r="J108" s="88"/>
    </row>
    <row r="109" spans="2:10" s="9" customFormat="1" ht="18.75" customHeight="1" x14ac:dyDescent="0.2">
      <c r="B109" s="83"/>
      <c r="C109" s="83"/>
      <c r="D109" s="84"/>
      <c r="E109" s="85"/>
      <c r="F109" s="85"/>
      <c r="G109" s="86"/>
      <c r="H109" s="87"/>
      <c r="I109" s="88"/>
      <c r="J109" s="88"/>
    </row>
    <row r="110" spans="2:10" s="9" customFormat="1" ht="18.75" customHeight="1" x14ac:dyDescent="0.2">
      <c r="B110" s="83"/>
      <c r="C110" s="83"/>
      <c r="D110" s="84"/>
      <c r="E110" s="85"/>
      <c r="F110" s="85"/>
      <c r="G110" s="86"/>
      <c r="H110" s="87"/>
      <c r="I110" s="88"/>
      <c r="J110" s="88"/>
    </row>
    <row r="111" spans="2:10" s="9" customFormat="1" ht="18.75" customHeight="1" x14ac:dyDescent="0.2">
      <c r="B111" s="83"/>
      <c r="C111" s="83"/>
      <c r="D111" s="84"/>
      <c r="E111" s="85"/>
      <c r="F111" s="85"/>
      <c r="G111" s="86"/>
      <c r="H111" s="87"/>
      <c r="I111" s="88"/>
      <c r="J111" s="88"/>
    </row>
    <row r="112" spans="2:10" s="9" customFormat="1" ht="18.75" customHeight="1" x14ac:dyDescent="0.2">
      <c r="B112" s="83"/>
      <c r="C112" s="83"/>
      <c r="D112" s="84"/>
      <c r="E112" s="85"/>
      <c r="F112" s="85"/>
      <c r="G112" s="86"/>
      <c r="H112" s="87"/>
      <c r="I112" s="88"/>
      <c r="J112" s="88"/>
    </row>
    <row r="113" spans="2:10" s="9" customFormat="1" ht="18.75" customHeight="1" x14ac:dyDescent="0.2">
      <c r="B113" s="83"/>
      <c r="C113" s="83"/>
      <c r="D113" s="84"/>
      <c r="E113" s="85"/>
      <c r="F113" s="85"/>
      <c r="G113" s="86"/>
      <c r="H113" s="87"/>
      <c r="I113" s="88"/>
      <c r="J113" s="88"/>
    </row>
    <row r="114" spans="2:10" s="9" customFormat="1" ht="18.75" customHeight="1" x14ac:dyDescent="0.2">
      <c r="B114" s="83"/>
      <c r="C114" s="83"/>
      <c r="D114" s="84"/>
      <c r="E114" s="85"/>
      <c r="F114" s="85"/>
      <c r="G114" s="86"/>
      <c r="H114" s="87"/>
      <c r="I114" s="88"/>
      <c r="J114" s="88"/>
    </row>
    <row r="115" spans="2:10" s="9" customFormat="1" ht="18.75" customHeight="1" x14ac:dyDescent="0.2">
      <c r="B115" s="83"/>
      <c r="C115" s="83"/>
      <c r="D115" s="84"/>
      <c r="E115" s="85"/>
      <c r="F115" s="85"/>
      <c r="G115" s="86"/>
      <c r="H115" s="87"/>
      <c r="I115" s="88"/>
      <c r="J115" s="88"/>
    </row>
    <row r="116" spans="2:10" s="9" customFormat="1" ht="18.75" customHeight="1" x14ac:dyDescent="0.2">
      <c r="B116" s="83"/>
      <c r="C116" s="83"/>
      <c r="D116" s="84"/>
      <c r="E116" s="85"/>
      <c r="F116" s="85"/>
      <c r="G116" s="86"/>
      <c r="H116" s="87"/>
      <c r="I116" s="88"/>
      <c r="J116" s="88"/>
    </row>
    <row r="117" spans="2:10" s="9" customFormat="1" ht="18.75" customHeight="1" x14ac:dyDescent="0.2">
      <c r="B117" s="83"/>
      <c r="C117" s="83"/>
      <c r="D117" s="84"/>
      <c r="E117" s="85"/>
      <c r="F117" s="85"/>
      <c r="G117" s="86"/>
      <c r="H117" s="87"/>
      <c r="I117" s="88"/>
      <c r="J117" s="88"/>
    </row>
    <row r="118" spans="2:10" s="9" customFormat="1" ht="18.75" customHeight="1" x14ac:dyDescent="0.2">
      <c r="B118" s="83"/>
      <c r="C118" s="83"/>
      <c r="D118" s="84"/>
      <c r="E118" s="85"/>
      <c r="F118" s="85"/>
      <c r="G118" s="86"/>
      <c r="H118" s="87"/>
      <c r="I118" s="88"/>
      <c r="J118" s="88"/>
    </row>
    <row r="119" spans="2:10" s="9" customFormat="1" ht="18.75" customHeight="1" x14ac:dyDescent="0.2">
      <c r="B119" s="83"/>
      <c r="C119" s="83"/>
      <c r="D119" s="84"/>
      <c r="E119" s="85"/>
      <c r="F119" s="85"/>
      <c r="G119" s="86"/>
      <c r="H119" s="87"/>
      <c r="I119" s="88"/>
      <c r="J119" s="88"/>
    </row>
    <row r="120" spans="2:10" s="9" customFormat="1" ht="18.75" customHeight="1" x14ac:dyDescent="0.2">
      <c r="B120" s="83"/>
      <c r="C120" s="83"/>
      <c r="D120" s="84"/>
      <c r="E120" s="85"/>
      <c r="F120" s="85"/>
      <c r="G120" s="86"/>
      <c r="H120" s="87"/>
      <c r="I120" s="88"/>
      <c r="J120" s="88"/>
    </row>
    <row r="121" spans="2:10" s="9" customFormat="1" ht="18.75" customHeight="1" x14ac:dyDescent="0.2">
      <c r="B121" s="83"/>
      <c r="C121" s="83"/>
      <c r="D121" s="84"/>
      <c r="E121" s="85"/>
      <c r="F121" s="85"/>
      <c r="G121" s="86"/>
      <c r="H121" s="87"/>
      <c r="I121" s="88"/>
      <c r="J121" s="88"/>
    </row>
    <row r="122" spans="2:10" s="9" customFormat="1" ht="18.75" customHeight="1" x14ac:dyDescent="0.2">
      <c r="B122" s="83"/>
      <c r="C122" s="83"/>
      <c r="D122" s="84"/>
      <c r="E122" s="85"/>
      <c r="F122" s="85"/>
      <c r="G122" s="86"/>
      <c r="H122" s="87"/>
      <c r="I122" s="88"/>
      <c r="J122" s="88"/>
    </row>
    <row r="123" spans="2:10" s="9" customFormat="1" ht="18.75" customHeight="1" x14ac:dyDescent="0.2">
      <c r="B123" s="83"/>
      <c r="C123" s="83"/>
      <c r="D123" s="84"/>
      <c r="E123" s="85"/>
      <c r="F123" s="85"/>
      <c r="G123" s="86"/>
      <c r="H123" s="87"/>
      <c r="I123" s="88"/>
      <c r="J123" s="88"/>
    </row>
    <row r="124" spans="2:10" s="9" customFormat="1" ht="18.75" customHeight="1" x14ac:dyDescent="0.2">
      <c r="B124" s="83"/>
      <c r="C124" s="83"/>
      <c r="D124" s="84"/>
      <c r="E124" s="85"/>
      <c r="F124" s="85"/>
      <c r="G124" s="86"/>
      <c r="H124" s="87"/>
      <c r="I124" s="88"/>
      <c r="J124" s="88"/>
    </row>
    <row r="125" spans="2:10" s="9" customFormat="1" ht="18.75" customHeight="1" x14ac:dyDescent="0.2">
      <c r="B125" s="83"/>
      <c r="C125" s="83"/>
      <c r="D125" s="84"/>
      <c r="E125" s="85"/>
      <c r="F125" s="85"/>
      <c r="G125" s="86"/>
      <c r="H125" s="87"/>
      <c r="I125" s="88"/>
      <c r="J125" s="88"/>
    </row>
    <row r="126" spans="2:10" s="9" customFormat="1" ht="18.75" customHeight="1" x14ac:dyDescent="0.2">
      <c r="B126" s="83"/>
      <c r="C126" s="83"/>
      <c r="D126" s="84"/>
      <c r="E126" s="85"/>
      <c r="F126" s="85"/>
      <c r="G126" s="86"/>
      <c r="H126" s="87"/>
      <c r="I126" s="88"/>
      <c r="J126" s="88"/>
    </row>
    <row r="127" spans="2:10" s="9" customFormat="1" ht="18.75" customHeight="1" x14ac:dyDescent="0.2">
      <c r="B127" s="83"/>
      <c r="C127" s="83"/>
      <c r="D127" s="84"/>
      <c r="E127" s="85"/>
      <c r="F127" s="85"/>
      <c r="G127" s="86"/>
      <c r="H127" s="87"/>
      <c r="I127" s="88"/>
      <c r="J127" s="88"/>
    </row>
    <row r="128" spans="2:10" s="9" customFormat="1" ht="18.75" customHeight="1" x14ac:dyDescent="0.2">
      <c r="B128" s="83"/>
      <c r="C128" s="83"/>
      <c r="D128" s="84"/>
      <c r="E128" s="85"/>
      <c r="F128" s="85"/>
      <c r="G128" s="86"/>
      <c r="H128" s="87"/>
      <c r="I128" s="88"/>
      <c r="J128" s="88"/>
    </row>
    <row r="129" spans="2:10" s="9" customFormat="1" ht="18.75" customHeight="1" x14ac:dyDescent="0.2">
      <c r="B129" s="83"/>
      <c r="C129" s="83"/>
      <c r="D129" s="84"/>
      <c r="E129" s="85"/>
      <c r="F129" s="85"/>
      <c r="G129" s="86"/>
      <c r="H129" s="87"/>
      <c r="I129" s="88"/>
      <c r="J129" s="88"/>
    </row>
    <row r="130" spans="2:10" s="9" customFormat="1" ht="18.75" customHeight="1" x14ac:dyDescent="0.2">
      <c r="B130" s="83"/>
      <c r="C130" s="83"/>
      <c r="D130" s="84"/>
      <c r="E130" s="85"/>
      <c r="F130" s="85"/>
      <c r="G130" s="86"/>
      <c r="H130" s="87"/>
      <c r="I130" s="88"/>
      <c r="J130" s="88"/>
    </row>
  </sheetData>
  <sheetProtection password="CA7F" sheet="1" objects="1" scenarios="1"/>
  <phoneticPr fontId="0" type="noConversion"/>
  <pageMargins left="0.75" right="0.75" top="1" bottom="1" header="0.5" footer="0.5"/>
  <pageSetup scale="7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Q121"/>
  <sheetViews>
    <sheetView showGridLines="0" zoomScale="80" zoomScaleNormal="80" workbookViewId="0"/>
  </sheetViews>
  <sheetFormatPr defaultRowHeight="12.75" x14ac:dyDescent="0.2"/>
  <cols>
    <col min="1" max="1" width="1.7109375" customWidth="1"/>
    <col min="2" max="2" width="29" customWidth="1"/>
    <col min="3" max="3" width="9.7109375" hidden="1" customWidth="1"/>
    <col min="4" max="10" width="12.7109375" style="3" customWidth="1"/>
    <col min="11" max="11" width="2.28515625" customWidth="1"/>
  </cols>
  <sheetData>
    <row r="1" spans="2:17" ht="40.5" customHeight="1" x14ac:dyDescent="0.6">
      <c r="B1" s="143" t="s">
        <v>202</v>
      </c>
      <c r="C1" s="38"/>
      <c r="D1" s="39"/>
      <c r="E1" s="39"/>
      <c r="F1" s="39"/>
      <c r="G1" s="39"/>
      <c r="L1" s="2"/>
      <c r="M1" s="2"/>
      <c r="N1" s="2"/>
      <c r="O1" s="2"/>
      <c r="P1" s="2"/>
      <c r="Q1" s="2"/>
    </row>
    <row r="2" spans="2:17" ht="23.25" customHeight="1" x14ac:dyDescent="0.3">
      <c r="B2" s="203" t="s">
        <v>193</v>
      </c>
      <c r="C2" s="71"/>
      <c r="D2" s="35"/>
      <c r="E2" s="35"/>
      <c r="F2" s="35"/>
      <c r="G2" s="35"/>
      <c r="H2" s="35"/>
      <c r="I2" s="35"/>
      <c r="J2" s="34"/>
      <c r="L2" s="2"/>
      <c r="M2" s="2"/>
      <c r="N2" s="2"/>
      <c r="O2" s="2"/>
      <c r="P2" s="2"/>
      <c r="Q2" s="2"/>
    </row>
    <row r="3" spans="2:17" ht="15" customHeight="1" thickBot="1" x14ac:dyDescent="0.35">
      <c r="B3" s="71"/>
      <c r="C3" s="71"/>
      <c r="D3" s="35"/>
      <c r="E3" s="35"/>
      <c r="F3" s="35"/>
      <c r="G3" s="35"/>
      <c r="H3" s="35"/>
      <c r="I3" s="35"/>
      <c r="J3" s="35"/>
      <c r="L3" s="2"/>
      <c r="M3" s="2"/>
      <c r="N3" s="2"/>
      <c r="O3" s="2"/>
      <c r="P3" s="2"/>
      <c r="Q3" s="2"/>
    </row>
    <row r="4" spans="2:17" ht="21" customHeight="1" thickBot="1" x14ac:dyDescent="0.35">
      <c r="B4" s="494" t="s">
        <v>235</v>
      </c>
      <c r="C4" s="392"/>
      <c r="D4" s="393"/>
      <c r="E4" s="393"/>
      <c r="F4" s="393"/>
      <c r="G4" s="393"/>
      <c r="H4" s="393"/>
      <c r="I4" s="393"/>
      <c r="J4" s="393"/>
      <c r="K4" s="393"/>
      <c r="L4" s="393"/>
      <c r="M4" s="393"/>
      <c r="N4" s="393"/>
      <c r="O4" s="394"/>
      <c r="P4" s="399"/>
      <c r="Q4" s="40"/>
    </row>
    <row r="5" spans="2:17" ht="15" customHeight="1" thickBot="1" x14ac:dyDescent="0.35">
      <c r="B5" s="385"/>
      <c r="C5" s="385"/>
      <c r="D5" s="386"/>
      <c r="E5" s="386"/>
      <c r="F5" s="386"/>
      <c r="G5" s="386"/>
      <c r="H5" s="386"/>
      <c r="I5" s="386"/>
      <c r="J5" s="386"/>
      <c r="K5" s="387"/>
      <c r="L5" s="398"/>
      <c r="M5" s="398"/>
      <c r="N5" s="398"/>
      <c r="O5" s="398"/>
      <c r="P5" s="398"/>
      <c r="Q5" s="40"/>
    </row>
    <row r="6" spans="2:17" s="9" customFormat="1" ht="31.15" customHeight="1" thickBot="1" x14ac:dyDescent="0.25">
      <c r="B6" s="168" t="s">
        <v>220</v>
      </c>
      <c r="C6" s="75"/>
      <c r="D6" s="93"/>
      <c r="E6" s="94"/>
      <c r="F6" s="95"/>
      <c r="G6" s="96"/>
      <c r="H6" s="97"/>
      <c r="I6" s="98"/>
      <c r="J6" s="129"/>
      <c r="L6" s="108" t="s">
        <v>52</v>
      </c>
      <c r="M6" s="109"/>
      <c r="N6" s="109"/>
      <c r="O6" s="109"/>
      <c r="P6" s="110"/>
      <c r="Q6" s="31"/>
    </row>
    <row r="7" spans="2:17" s="9" customFormat="1" ht="21" customHeight="1" thickBot="1" x14ac:dyDescent="0.25">
      <c r="B7" s="186" t="s">
        <v>0</v>
      </c>
      <c r="C7" s="171" t="s">
        <v>151</v>
      </c>
      <c r="D7" s="171" t="s">
        <v>25</v>
      </c>
      <c r="E7" s="171" t="s">
        <v>26</v>
      </c>
      <c r="F7" s="171" t="s">
        <v>12</v>
      </c>
      <c r="G7" s="171" t="s">
        <v>27</v>
      </c>
      <c r="H7" s="171" t="s">
        <v>28</v>
      </c>
      <c r="I7" s="171" t="s">
        <v>42</v>
      </c>
      <c r="J7" s="397" t="s">
        <v>29</v>
      </c>
      <c r="L7" s="107" t="s">
        <v>49</v>
      </c>
      <c r="M7" s="10"/>
      <c r="N7" s="10"/>
      <c r="O7" s="10"/>
      <c r="P7" s="11"/>
      <c r="Q7" s="31"/>
    </row>
    <row r="8" spans="2:17" s="9" customFormat="1" ht="21" customHeight="1" x14ac:dyDescent="0.25">
      <c r="B8" s="147"/>
      <c r="C8" s="197">
        <v>50</v>
      </c>
      <c r="D8" s="198">
        <v>110.00000000000001</v>
      </c>
      <c r="E8" s="199">
        <v>4.2460000000000004</v>
      </c>
      <c r="F8" s="199">
        <v>3.85</v>
      </c>
      <c r="G8" s="200">
        <v>3.3660000000000005</v>
      </c>
      <c r="H8" s="201">
        <v>0.82280000000000009</v>
      </c>
      <c r="I8" s="303">
        <v>2.2880000000000001E-2</v>
      </c>
      <c r="J8" s="395">
        <v>1.8700000000000001E-2</v>
      </c>
      <c r="L8" s="107" t="s">
        <v>50</v>
      </c>
      <c r="M8" s="10"/>
      <c r="N8" s="10"/>
      <c r="O8" s="10"/>
      <c r="P8" s="11"/>
      <c r="Q8" s="31"/>
    </row>
    <row r="9" spans="2:17" s="9" customFormat="1" ht="21" customHeight="1" x14ac:dyDescent="0.25">
      <c r="B9" s="166" t="s">
        <v>36</v>
      </c>
      <c r="C9" s="148">
        <v>60</v>
      </c>
      <c r="D9" s="149">
        <v>132</v>
      </c>
      <c r="E9" s="150">
        <v>4.7080000000000011</v>
      </c>
      <c r="F9" s="150">
        <v>3.57</v>
      </c>
      <c r="G9" s="151">
        <v>3.74</v>
      </c>
      <c r="H9" s="152">
        <v>0.90860000000000007</v>
      </c>
      <c r="I9" s="306">
        <v>2.5080000000000002E-2</v>
      </c>
      <c r="J9" s="304">
        <v>2.0680000000000004E-2</v>
      </c>
      <c r="L9" s="107" t="s">
        <v>177</v>
      </c>
      <c r="M9" s="10"/>
      <c r="N9" s="10"/>
      <c r="O9" s="10"/>
      <c r="P9" s="11"/>
      <c r="Q9" s="31"/>
    </row>
    <row r="10" spans="2:17" s="9" customFormat="1" ht="21" customHeight="1" x14ac:dyDescent="0.25">
      <c r="B10" s="202"/>
      <c r="C10" s="148">
        <v>70</v>
      </c>
      <c r="D10" s="149">
        <v>154</v>
      </c>
      <c r="E10" s="150">
        <v>5.1479999999999997</v>
      </c>
      <c r="F10" s="150">
        <v>3.35</v>
      </c>
      <c r="G10" s="151">
        <v>4.0920000000000005</v>
      </c>
      <c r="H10" s="152">
        <v>0.98780000000000012</v>
      </c>
      <c r="I10" s="306">
        <v>2.7280000000000002E-2</v>
      </c>
      <c r="J10" s="304">
        <v>2.2660000000000003E-2</v>
      </c>
      <c r="L10" s="107" t="s">
        <v>51</v>
      </c>
      <c r="M10" s="10"/>
      <c r="N10" s="10"/>
      <c r="O10" s="10"/>
      <c r="P10" s="11"/>
      <c r="Q10" s="31"/>
    </row>
    <row r="11" spans="2:17" s="9" customFormat="1" ht="21" customHeight="1" x14ac:dyDescent="0.25">
      <c r="B11" s="202" t="s">
        <v>190</v>
      </c>
      <c r="C11" s="148">
        <v>80</v>
      </c>
      <c r="D11" s="149">
        <v>176</v>
      </c>
      <c r="E11" s="150">
        <v>6.6880000000000006</v>
      </c>
      <c r="F11" s="150">
        <v>3.8</v>
      </c>
      <c r="G11" s="151">
        <v>4.4219999999999997</v>
      </c>
      <c r="H11" s="152">
        <v>1.0956000000000001</v>
      </c>
      <c r="I11" s="306">
        <v>3.0360000000000005E-2</v>
      </c>
      <c r="J11" s="304">
        <v>2.6400000000000003E-2</v>
      </c>
      <c r="L11" s="107" t="s">
        <v>183</v>
      </c>
      <c r="M11" s="10"/>
      <c r="N11" s="10"/>
      <c r="O11" s="10"/>
      <c r="P11" s="11"/>
      <c r="Q11" s="31"/>
    </row>
    <row r="12" spans="2:17" s="9" customFormat="1" ht="21" customHeight="1" thickBot="1" x14ac:dyDescent="0.3">
      <c r="B12" s="153"/>
      <c r="C12" s="148">
        <v>90</v>
      </c>
      <c r="D12" s="149">
        <v>198.00000000000003</v>
      </c>
      <c r="E12" s="150">
        <v>7.15</v>
      </c>
      <c r="F12" s="150">
        <v>3.61</v>
      </c>
      <c r="G12" s="151">
        <v>4.7520000000000007</v>
      </c>
      <c r="H12" s="152">
        <v>1.1682000000000001</v>
      </c>
      <c r="I12" s="306">
        <v>3.2340000000000001E-2</v>
      </c>
      <c r="J12" s="304">
        <v>2.794E-2</v>
      </c>
      <c r="L12" s="12" t="s">
        <v>182</v>
      </c>
      <c r="M12" s="131"/>
      <c r="N12" s="131"/>
      <c r="O12" s="131"/>
      <c r="P12" s="13"/>
      <c r="Q12" s="31"/>
    </row>
    <row r="13" spans="2:17" s="9" customFormat="1" ht="21" customHeight="1" x14ac:dyDescent="0.25">
      <c r="B13" s="153"/>
      <c r="C13" s="148">
        <v>100</v>
      </c>
      <c r="D13" s="149">
        <v>220.00000000000003</v>
      </c>
      <c r="E13" s="150">
        <v>7.6120000000000001</v>
      </c>
      <c r="F13" s="150">
        <v>3.46</v>
      </c>
      <c r="G13" s="151">
        <v>5.0380000000000003</v>
      </c>
      <c r="H13" s="152">
        <v>1.2364000000000002</v>
      </c>
      <c r="I13" s="306">
        <v>3.4100000000000005E-2</v>
      </c>
      <c r="J13" s="304">
        <v>2.9700000000000001E-2</v>
      </c>
      <c r="L13" s="31"/>
      <c r="M13" s="31"/>
      <c r="N13" s="31"/>
      <c r="O13" s="31"/>
      <c r="P13" s="31"/>
      <c r="Q13" s="31"/>
    </row>
    <row r="14" spans="2:17" s="9" customFormat="1" ht="21" customHeight="1" x14ac:dyDescent="0.25">
      <c r="B14" s="153"/>
      <c r="C14" s="148">
        <v>120</v>
      </c>
      <c r="D14" s="149">
        <v>264</v>
      </c>
      <c r="E14" s="150">
        <v>8.4920000000000009</v>
      </c>
      <c r="F14" s="150">
        <v>3.21</v>
      </c>
      <c r="G14" s="151">
        <v>5.6320000000000006</v>
      </c>
      <c r="H14" s="152">
        <v>1.3684000000000001</v>
      </c>
      <c r="I14" s="306">
        <v>3.7400000000000003E-2</v>
      </c>
      <c r="J14" s="304">
        <v>3.2780000000000004E-2</v>
      </c>
    </row>
    <row r="15" spans="2:17" s="9" customFormat="1" ht="21" customHeight="1" thickBot="1" x14ac:dyDescent="0.3">
      <c r="B15" s="187"/>
      <c r="C15" s="188">
        <v>140</v>
      </c>
      <c r="D15" s="169">
        <v>308</v>
      </c>
      <c r="E15" s="163">
        <v>11.638000000000002</v>
      </c>
      <c r="F15" s="163">
        <v>3.78</v>
      </c>
      <c r="G15" s="164">
        <v>6.16</v>
      </c>
      <c r="H15" s="165">
        <v>1.5664</v>
      </c>
      <c r="I15" s="396">
        <v>4.3340000000000004E-2</v>
      </c>
      <c r="J15" s="365">
        <v>4.0040000000000006E-2</v>
      </c>
    </row>
    <row r="16" spans="2:17" s="9" customFormat="1" ht="21" customHeight="1" thickBot="1" x14ac:dyDescent="0.25">
      <c r="B16" s="186" t="s">
        <v>0</v>
      </c>
      <c r="C16" s="171" t="s">
        <v>151</v>
      </c>
      <c r="D16" s="171" t="s">
        <v>25</v>
      </c>
      <c r="E16" s="171" t="s">
        <v>26</v>
      </c>
      <c r="F16" s="171" t="s">
        <v>12</v>
      </c>
      <c r="G16" s="171" t="s">
        <v>27</v>
      </c>
      <c r="H16" s="171" t="s">
        <v>28</v>
      </c>
      <c r="I16" s="171" t="s">
        <v>42</v>
      </c>
      <c r="J16" s="397" t="s">
        <v>29</v>
      </c>
    </row>
    <row r="17" spans="2:12" s="9" customFormat="1" ht="21" customHeight="1" x14ac:dyDescent="0.25">
      <c r="B17" s="147"/>
      <c r="C17" s="197">
        <v>50</v>
      </c>
      <c r="D17" s="198">
        <v>110.00000000000001</v>
      </c>
      <c r="E17" s="199">
        <v>4.18</v>
      </c>
      <c r="F17" s="199">
        <v>3.79</v>
      </c>
      <c r="G17" s="200">
        <v>2.7720000000000002</v>
      </c>
      <c r="H17" s="201">
        <v>0.64680000000000004</v>
      </c>
      <c r="I17" s="303">
        <v>1.7380000000000003E-2</v>
      </c>
      <c r="J17" s="395">
        <v>1.4960000000000001E-2</v>
      </c>
    </row>
    <row r="18" spans="2:12" s="9" customFormat="1" ht="21" customHeight="1" x14ac:dyDescent="0.25">
      <c r="B18" s="166" t="s">
        <v>189</v>
      </c>
      <c r="C18" s="148">
        <v>60</v>
      </c>
      <c r="D18" s="149">
        <v>132</v>
      </c>
      <c r="E18" s="150">
        <v>4.6420000000000003</v>
      </c>
      <c r="F18" s="150">
        <v>3.52</v>
      </c>
      <c r="G18" s="151">
        <v>3.08</v>
      </c>
      <c r="H18" s="152">
        <v>0.71500000000000008</v>
      </c>
      <c r="I18" s="306">
        <v>1.9140000000000001E-2</v>
      </c>
      <c r="J18" s="304">
        <v>1.6500000000000001E-2</v>
      </c>
    </row>
    <row r="19" spans="2:12" s="9" customFormat="1" ht="21" customHeight="1" x14ac:dyDescent="0.25">
      <c r="B19" s="202"/>
      <c r="C19" s="148">
        <v>70</v>
      </c>
      <c r="D19" s="149">
        <v>154</v>
      </c>
      <c r="E19" s="150">
        <v>5.1040000000000001</v>
      </c>
      <c r="F19" s="150">
        <v>3.31</v>
      </c>
      <c r="G19" s="151">
        <v>3.3880000000000003</v>
      </c>
      <c r="H19" s="152">
        <v>0.77880000000000005</v>
      </c>
      <c r="I19" s="306">
        <v>2.0680000000000004E-2</v>
      </c>
      <c r="J19" s="304">
        <v>1.804E-2</v>
      </c>
    </row>
    <row r="20" spans="2:12" s="9" customFormat="1" ht="21" customHeight="1" x14ac:dyDescent="0.25">
      <c r="B20" s="202" t="s">
        <v>191</v>
      </c>
      <c r="C20" s="148">
        <v>80</v>
      </c>
      <c r="D20" s="149">
        <v>176</v>
      </c>
      <c r="E20" s="150">
        <v>6.9080000000000013</v>
      </c>
      <c r="F20" s="150">
        <v>3.93</v>
      </c>
      <c r="G20" s="151">
        <v>3.6739999999999999</v>
      </c>
      <c r="H20" s="152">
        <v>0.8822000000000001</v>
      </c>
      <c r="I20" s="306">
        <v>2.3760000000000003E-2</v>
      </c>
      <c r="J20" s="304">
        <v>2.2000000000000002E-2</v>
      </c>
    </row>
    <row r="21" spans="2:12" s="9" customFormat="1" ht="21" customHeight="1" x14ac:dyDescent="0.25">
      <c r="B21" s="153"/>
      <c r="C21" s="148">
        <v>90</v>
      </c>
      <c r="D21" s="149">
        <v>198.00000000000003</v>
      </c>
      <c r="E21" s="150">
        <v>7.4140000000000006</v>
      </c>
      <c r="F21" s="150">
        <v>3.74</v>
      </c>
      <c r="G21" s="151">
        <v>3.9380000000000006</v>
      </c>
      <c r="H21" s="152">
        <v>0.94380000000000008</v>
      </c>
      <c r="I21" s="306">
        <v>2.5300000000000003E-2</v>
      </c>
      <c r="J21" s="304">
        <v>2.3540000000000002E-2</v>
      </c>
    </row>
    <row r="22" spans="2:12" s="9" customFormat="1" ht="21" customHeight="1" x14ac:dyDescent="0.25">
      <c r="B22" s="153"/>
      <c r="C22" s="148">
        <v>100</v>
      </c>
      <c r="D22" s="149">
        <v>220.00000000000003</v>
      </c>
      <c r="E22" s="150">
        <v>7.9200000000000008</v>
      </c>
      <c r="F22" s="150">
        <v>3.6</v>
      </c>
      <c r="G22" s="151">
        <v>4.202</v>
      </c>
      <c r="H22" s="152">
        <v>1.0032000000000001</v>
      </c>
      <c r="I22" s="306">
        <v>2.6620000000000001E-2</v>
      </c>
      <c r="J22" s="304">
        <v>2.5080000000000002E-2</v>
      </c>
    </row>
    <row r="23" spans="2:12" s="9" customFormat="1" ht="21" customHeight="1" x14ac:dyDescent="0.25">
      <c r="B23" s="153"/>
      <c r="C23" s="148">
        <v>120</v>
      </c>
      <c r="D23" s="149">
        <v>264</v>
      </c>
      <c r="E23" s="150">
        <v>8.8660000000000014</v>
      </c>
      <c r="F23" s="150">
        <v>3.36</v>
      </c>
      <c r="G23" s="151">
        <v>4.7080000000000011</v>
      </c>
      <c r="H23" s="152">
        <v>1.1176000000000001</v>
      </c>
      <c r="I23" s="306">
        <v>2.9480000000000003E-2</v>
      </c>
      <c r="J23" s="304">
        <v>2.7720000000000002E-2</v>
      </c>
    </row>
    <row r="24" spans="2:12" s="9" customFormat="1" ht="21" customHeight="1" thickBot="1" x14ac:dyDescent="0.3">
      <c r="B24" s="187"/>
      <c r="C24" s="188">
        <v>140</v>
      </c>
      <c r="D24" s="169">
        <v>308</v>
      </c>
      <c r="E24" s="163">
        <v>9.7020000000000017</v>
      </c>
      <c r="F24" s="163">
        <v>3.15</v>
      </c>
      <c r="G24" s="164">
        <v>5.1479999999999997</v>
      </c>
      <c r="H24" s="165">
        <v>1.2144000000000001</v>
      </c>
      <c r="I24" s="396">
        <v>3.1900000000000005E-2</v>
      </c>
      <c r="J24" s="365">
        <v>3.0360000000000005E-2</v>
      </c>
      <c r="L24"/>
    </row>
    <row r="25" spans="2:12" s="9" customFormat="1" ht="21" customHeight="1" thickBot="1" x14ac:dyDescent="0.25">
      <c r="B25" s="186" t="s">
        <v>0</v>
      </c>
      <c r="C25" s="171" t="s">
        <v>151</v>
      </c>
      <c r="D25" s="171" t="s">
        <v>25</v>
      </c>
      <c r="E25" s="171" t="s">
        <v>26</v>
      </c>
      <c r="F25" s="171" t="s">
        <v>12</v>
      </c>
      <c r="G25" s="171" t="s">
        <v>27</v>
      </c>
      <c r="H25" s="171" t="s">
        <v>28</v>
      </c>
      <c r="I25" s="171" t="s">
        <v>42</v>
      </c>
      <c r="J25" s="397" t="s">
        <v>29</v>
      </c>
    </row>
    <row r="26" spans="2:12" s="9" customFormat="1" ht="21" customHeight="1" x14ac:dyDescent="0.25">
      <c r="B26" s="147"/>
      <c r="C26" s="197">
        <v>60</v>
      </c>
      <c r="D26" s="198">
        <f t="shared" ref="D26:D30" si="0">+C26*2.2</f>
        <v>132</v>
      </c>
      <c r="E26" s="150">
        <v>5.1700000000000008</v>
      </c>
      <c r="F26" s="199">
        <v>3.91</v>
      </c>
      <c r="G26" s="200">
        <v>2.7280000000000002</v>
      </c>
      <c r="H26" s="201">
        <v>0.54780000000000006</v>
      </c>
      <c r="I26" s="303">
        <v>1.4960000000000001E-2</v>
      </c>
      <c r="J26" s="395">
        <v>1.3200000000000002E-2</v>
      </c>
    </row>
    <row r="27" spans="2:12" s="9" customFormat="1" ht="21" customHeight="1" x14ac:dyDescent="0.25">
      <c r="B27" s="166" t="s">
        <v>188</v>
      </c>
      <c r="C27" s="148">
        <v>70</v>
      </c>
      <c r="D27" s="149">
        <f t="shared" si="0"/>
        <v>154</v>
      </c>
      <c r="E27" s="150">
        <v>5.676000000000001</v>
      </c>
      <c r="F27" s="150">
        <v>3.69</v>
      </c>
      <c r="G27" s="151">
        <v>3.0140000000000007</v>
      </c>
      <c r="H27" s="152">
        <v>0.59840000000000004</v>
      </c>
      <c r="I27" s="306">
        <v>1.6060000000000001E-2</v>
      </c>
      <c r="J27" s="304">
        <v>1.4520000000000002E-2</v>
      </c>
    </row>
    <row r="28" spans="2:12" s="9" customFormat="1" ht="21" customHeight="1" x14ac:dyDescent="0.25">
      <c r="B28" s="202"/>
      <c r="C28" s="148">
        <v>80</v>
      </c>
      <c r="D28" s="149">
        <f t="shared" si="0"/>
        <v>176</v>
      </c>
      <c r="E28" s="150">
        <v>6.2039999999999997</v>
      </c>
      <c r="F28" s="150">
        <v>3.52</v>
      </c>
      <c r="G28" s="151">
        <v>3.3000000000000003</v>
      </c>
      <c r="H28" s="152">
        <v>0.6512</v>
      </c>
      <c r="I28" s="306">
        <v>1.7380000000000003E-2</v>
      </c>
      <c r="J28" s="304">
        <v>1.584E-2</v>
      </c>
    </row>
    <row r="29" spans="2:12" s="9" customFormat="1" ht="21" customHeight="1" x14ac:dyDescent="0.25">
      <c r="B29" s="202" t="s">
        <v>192</v>
      </c>
      <c r="C29" s="148">
        <v>90</v>
      </c>
      <c r="D29" s="149">
        <f t="shared" si="0"/>
        <v>198.00000000000003</v>
      </c>
      <c r="E29" s="150">
        <v>6.6880000000000006</v>
      </c>
      <c r="F29" s="150">
        <v>3.37</v>
      </c>
      <c r="G29" s="151">
        <v>3.5420000000000007</v>
      </c>
      <c r="H29" s="152">
        <v>0.69960000000000011</v>
      </c>
      <c r="I29" s="306">
        <v>1.8700000000000001E-2</v>
      </c>
      <c r="J29" s="304">
        <v>1.694E-2</v>
      </c>
    </row>
    <row r="30" spans="2:12" s="9" customFormat="1" ht="21" customHeight="1" x14ac:dyDescent="0.25">
      <c r="B30" s="153"/>
      <c r="C30" s="148">
        <v>100</v>
      </c>
      <c r="D30" s="149">
        <f t="shared" si="0"/>
        <v>220.00000000000003</v>
      </c>
      <c r="E30" s="150">
        <v>7.15</v>
      </c>
      <c r="F30" s="150">
        <v>3.25</v>
      </c>
      <c r="G30" s="151">
        <v>3.7840000000000003</v>
      </c>
      <c r="H30" s="152">
        <v>0.74580000000000013</v>
      </c>
      <c r="I30" s="306">
        <v>1.9800000000000002E-2</v>
      </c>
      <c r="J30" s="304">
        <v>1.8260000000000002E-2</v>
      </c>
    </row>
    <row r="31" spans="2:12" s="9" customFormat="1" ht="21" customHeight="1" x14ac:dyDescent="0.25">
      <c r="B31" s="153"/>
      <c r="C31" s="148">
        <v>120</v>
      </c>
      <c r="D31" s="149">
        <f>+C31*2.2</f>
        <v>264</v>
      </c>
      <c r="E31" s="150">
        <v>8.0520000000000014</v>
      </c>
      <c r="F31" s="150">
        <v>3.05</v>
      </c>
      <c r="G31" s="151">
        <v>4.2679999999999998</v>
      </c>
      <c r="H31" s="152">
        <v>0.83820000000000006</v>
      </c>
      <c r="I31" s="306">
        <v>2.2000000000000002E-2</v>
      </c>
      <c r="J31" s="304">
        <v>2.0460000000000002E-2</v>
      </c>
    </row>
    <row r="32" spans="2:12" s="9" customFormat="1" ht="21" customHeight="1" thickBot="1" x14ac:dyDescent="0.3">
      <c r="B32" s="187"/>
      <c r="C32" s="188">
        <v>140</v>
      </c>
      <c r="D32" s="169">
        <f>+C32*2.2</f>
        <v>308</v>
      </c>
      <c r="E32" s="163">
        <v>8.91</v>
      </c>
      <c r="F32" s="163">
        <v>2.89</v>
      </c>
      <c r="G32" s="164">
        <v>4.7300000000000004</v>
      </c>
      <c r="H32" s="165">
        <v>0.92400000000000004</v>
      </c>
      <c r="I32" s="396">
        <v>2.3980000000000001E-2</v>
      </c>
      <c r="J32" s="365">
        <v>2.2439999999999998E-2</v>
      </c>
    </row>
    <row r="33" spans="2:10" s="9" customFormat="1" ht="18.75" customHeight="1" x14ac:dyDescent="0.2">
      <c r="B33" s="83"/>
      <c r="C33" s="83"/>
      <c r="D33" s="84"/>
      <c r="E33" s="85"/>
      <c r="F33" s="85"/>
      <c r="G33" s="86"/>
      <c r="H33" s="87"/>
      <c r="I33" s="88"/>
      <c r="J33" s="88"/>
    </row>
    <row r="34" spans="2:10" s="9" customFormat="1" ht="18.75" customHeight="1" x14ac:dyDescent="0.2">
      <c r="B34" s="83"/>
      <c r="C34" s="83"/>
      <c r="D34" s="84"/>
      <c r="E34" s="85"/>
      <c r="F34" s="85"/>
      <c r="G34" s="86"/>
      <c r="H34" s="87"/>
      <c r="I34" s="88"/>
      <c r="J34" s="88"/>
    </row>
    <row r="35" spans="2:10" s="9" customFormat="1" ht="18.75" customHeight="1" x14ac:dyDescent="0.2">
      <c r="B35" s="83"/>
      <c r="C35" s="83"/>
      <c r="D35" s="84"/>
      <c r="E35" s="85"/>
      <c r="F35" s="85"/>
      <c r="G35" s="86"/>
      <c r="H35" s="87"/>
      <c r="I35" s="88"/>
      <c r="J35" s="88"/>
    </row>
    <row r="36" spans="2:10" s="9" customFormat="1" ht="18.75" customHeight="1" x14ac:dyDescent="0.2">
      <c r="B36" s="83"/>
      <c r="C36" s="83"/>
      <c r="D36"/>
      <c r="E36" s="85"/>
      <c r="F36" s="85"/>
      <c r="G36" s="86"/>
      <c r="H36" s="87"/>
      <c r="I36" s="88"/>
      <c r="J36" s="88"/>
    </row>
    <row r="37" spans="2:10" s="9" customFormat="1" ht="18.75" customHeight="1" x14ac:dyDescent="0.2">
      <c r="B37" s="83"/>
      <c r="C37" s="83"/>
      <c r="D37" s="84"/>
      <c r="E37" s="85"/>
      <c r="F37" s="85"/>
      <c r="G37" s="86"/>
      <c r="H37" s="87"/>
      <c r="I37" s="88"/>
      <c r="J37" s="88"/>
    </row>
    <row r="38" spans="2:10" s="9" customFormat="1" ht="18.75" customHeight="1" x14ac:dyDescent="0.2">
      <c r="B38" s="83"/>
      <c r="C38" s="83"/>
      <c r="D38" s="84"/>
      <c r="E38" s="85"/>
      <c r="F38" s="85"/>
      <c r="G38" s="86"/>
      <c r="H38" s="87"/>
      <c r="I38" s="88"/>
      <c r="J38" s="137"/>
    </row>
    <row r="39" spans="2:10" s="9" customFormat="1" ht="18.75" customHeight="1" x14ac:dyDescent="0.2">
      <c r="B39" s="83"/>
      <c r="C39" s="83"/>
      <c r="D39" s="84"/>
      <c r="E39" s="85"/>
      <c r="F39" s="85"/>
      <c r="G39" s="86"/>
      <c r="H39" s="87"/>
      <c r="I39" s="88"/>
      <c r="J39" s="88"/>
    </row>
    <row r="40" spans="2:10" s="9" customFormat="1" ht="18.75" customHeight="1" x14ac:dyDescent="0.2">
      <c r="B40" s="83"/>
      <c r="C40" s="83"/>
      <c r="D40" s="84"/>
      <c r="E40" s="85"/>
      <c r="F40" s="85"/>
      <c r="G40" s="86"/>
      <c r="H40" s="87"/>
      <c r="I40" s="88"/>
      <c r="J40" s="88"/>
    </row>
    <row r="41" spans="2:10" s="9" customFormat="1" ht="18.75" customHeight="1" x14ac:dyDescent="0.2">
      <c r="B41" s="83"/>
      <c r="C41" s="83"/>
      <c r="D41" s="84"/>
      <c r="E41" s="85"/>
      <c r="F41" s="85"/>
      <c r="G41" s="86"/>
      <c r="H41" s="87"/>
      <c r="I41" s="88"/>
      <c r="J41" s="88"/>
    </row>
    <row r="42" spans="2:10" s="9" customFormat="1" ht="18.75" customHeight="1" x14ac:dyDescent="0.2">
      <c r="B42" s="83"/>
      <c r="C42" s="83"/>
      <c r="D42" s="84"/>
      <c r="E42" s="85"/>
      <c r="F42" s="85"/>
      <c r="G42" s="86"/>
      <c r="H42" s="87"/>
      <c r="I42" s="88"/>
      <c r="J42" s="88"/>
    </row>
    <row r="43" spans="2:10" s="9" customFormat="1" ht="18.75" customHeight="1" x14ac:dyDescent="0.2">
      <c r="B43" s="83"/>
      <c r="C43" s="83"/>
      <c r="D43" s="84"/>
      <c r="E43" s="85"/>
      <c r="F43" s="85"/>
      <c r="G43" s="86"/>
      <c r="H43" s="87"/>
      <c r="I43" s="88"/>
      <c r="J43" s="88"/>
    </row>
    <row r="44" spans="2:10" s="9" customFormat="1" ht="18.75" customHeight="1" x14ac:dyDescent="0.2">
      <c r="B44" s="83"/>
      <c r="C44" s="83"/>
      <c r="D44" s="84"/>
      <c r="E44" s="85"/>
      <c r="F44" s="85"/>
      <c r="G44" s="86"/>
      <c r="H44" s="87"/>
      <c r="I44" s="88"/>
      <c r="J44" s="88"/>
    </row>
    <row r="45" spans="2:10" s="9" customFormat="1" ht="18.75" customHeight="1" x14ac:dyDescent="0.2">
      <c r="B45" s="83"/>
      <c r="C45" s="83"/>
      <c r="D45" s="84"/>
      <c r="E45" s="85"/>
      <c r="F45" s="85"/>
      <c r="G45" s="86"/>
      <c r="H45" s="87"/>
      <c r="I45" s="88"/>
      <c r="J45" s="88"/>
    </row>
    <row r="46" spans="2:10" s="9" customFormat="1" ht="18.75" customHeight="1" x14ac:dyDescent="0.2">
      <c r="B46" s="83"/>
      <c r="C46" s="83"/>
      <c r="D46" s="84"/>
      <c r="E46" s="85"/>
      <c r="F46" s="85"/>
      <c r="G46" s="86"/>
      <c r="H46" s="87"/>
      <c r="I46" s="88"/>
      <c r="J46" s="88"/>
    </row>
    <row r="47" spans="2:10" s="9" customFormat="1" ht="18.75" customHeight="1" x14ac:dyDescent="0.2">
      <c r="B47" s="83"/>
      <c r="C47" s="83"/>
      <c r="D47" s="84"/>
      <c r="E47" s="85"/>
      <c r="F47" s="85"/>
      <c r="G47" s="86"/>
      <c r="H47" s="87"/>
      <c r="I47" s="88"/>
      <c r="J47" s="88"/>
    </row>
    <row r="48" spans="2:10" s="9" customFormat="1" ht="18.75" customHeight="1" x14ac:dyDescent="0.2">
      <c r="B48" s="83"/>
      <c r="C48" s="83"/>
      <c r="D48" s="84"/>
      <c r="E48" s="85"/>
      <c r="F48" s="85"/>
      <c r="G48" s="86"/>
      <c r="H48" s="87"/>
      <c r="I48" s="88"/>
      <c r="J48" s="88"/>
    </row>
    <row r="49" spans="2:10" s="9" customFormat="1" ht="18.75" customHeight="1" x14ac:dyDescent="0.2">
      <c r="B49" s="83"/>
      <c r="C49" s="83"/>
      <c r="D49" s="84"/>
      <c r="E49" s="85"/>
      <c r="F49" s="85"/>
      <c r="G49" s="86"/>
      <c r="H49" s="87"/>
      <c r="I49" s="88"/>
      <c r="J49" s="88"/>
    </row>
    <row r="50" spans="2:10" s="9" customFormat="1" ht="18.75" customHeight="1" x14ac:dyDescent="0.2">
      <c r="B50" s="83"/>
      <c r="C50" s="83"/>
      <c r="D50" s="84"/>
      <c r="E50" s="85"/>
      <c r="F50" s="85"/>
      <c r="G50" s="86"/>
      <c r="H50" s="87"/>
      <c r="I50" s="88"/>
      <c r="J50" s="88"/>
    </row>
    <row r="51" spans="2:10" s="9" customFormat="1" ht="18.75" customHeight="1" x14ac:dyDescent="0.2">
      <c r="B51" s="83"/>
      <c r="C51" s="83"/>
      <c r="D51" s="84"/>
      <c r="E51" s="85"/>
      <c r="F51" s="85"/>
      <c r="G51" s="86"/>
      <c r="H51" s="87"/>
      <c r="I51" s="88"/>
      <c r="J51" s="88"/>
    </row>
    <row r="52" spans="2:10" s="9" customFormat="1" ht="18.75" customHeight="1" x14ac:dyDescent="0.2">
      <c r="B52" s="83"/>
      <c r="C52" s="83"/>
      <c r="D52" s="84"/>
      <c r="E52" s="85"/>
      <c r="F52" s="85"/>
      <c r="G52" s="86"/>
      <c r="H52" s="87"/>
      <c r="I52" s="88"/>
      <c r="J52" s="88"/>
    </row>
    <row r="53" spans="2:10" s="9" customFormat="1" ht="18.75" customHeight="1" x14ac:dyDescent="0.2">
      <c r="B53" s="83"/>
      <c r="C53" s="83"/>
      <c r="D53" s="84"/>
      <c r="E53" s="85"/>
      <c r="F53" s="85"/>
      <c r="G53" s="86"/>
      <c r="H53" s="87"/>
      <c r="I53" s="88"/>
      <c r="J53" s="88"/>
    </row>
    <row r="54" spans="2:10" s="9" customFormat="1" ht="18.75" customHeight="1" x14ac:dyDescent="0.2">
      <c r="B54" s="83"/>
      <c r="C54" s="83"/>
      <c r="D54" s="84"/>
      <c r="E54" s="85"/>
      <c r="F54" s="85"/>
      <c r="G54" s="86"/>
      <c r="H54" s="87"/>
      <c r="I54" s="88"/>
      <c r="J54" s="88"/>
    </row>
    <row r="55" spans="2:10" s="9" customFormat="1" ht="18.75" customHeight="1" x14ac:dyDescent="0.2">
      <c r="B55" s="83"/>
      <c r="C55" s="83"/>
      <c r="D55" s="84"/>
      <c r="E55" s="85"/>
      <c r="F55" s="85"/>
      <c r="G55" s="86"/>
      <c r="H55" s="87"/>
      <c r="I55" s="88"/>
      <c r="J55" s="88"/>
    </row>
    <row r="56" spans="2:10" s="9" customFormat="1" ht="18.75" customHeight="1" x14ac:dyDescent="0.2">
      <c r="B56" s="83"/>
      <c r="C56" s="83"/>
      <c r="D56" s="84"/>
      <c r="E56" s="85"/>
      <c r="F56" s="85"/>
      <c r="G56" s="86"/>
      <c r="H56" s="87"/>
      <c r="I56" s="88"/>
      <c r="J56" s="88"/>
    </row>
    <row r="57" spans="2:10" s="9" customFormat="1" ht="18.75" customHeight="1" x14ac:dyDescent="0.2">
      <c r="B57" s="83"/>
      <c r="C57" s="83"/>
      <c r="D57" s="84"/>
      <c r="E57" s="85"/>
      <c r="F57" s="85"/>
      <c r="G57" s="86"/>
      <c r="H57" s="87"/>
      <c r="I57" s="88"/>
      <c r="J57" s="88"/>
    </row>
    <row r="58" spans="2:10" s="9" customFormat="1" ht="18.75" customHeight="1" x14ac:dyDescent="0.2">
      <c r="B58" s="83"/>
      <c r="C58" s="83"/>
      <c r="D58" s="84"/>
      <c r="E58" s="85"/>
      <c r="F58" s="85"/>
      <c r="G58" s="86"/>
      <c r="H58" s="87"/>
      <c r="I58" s="88"/>
      <c r="J58" s="88"/>
    </row>
    <row r="59" spans="2:10" s="9" customFormat="1" ht="18.75" customHeight="1" x14ac:dyDescent="0.2">
      <c r="B59" s="83"/>
      <c r="C59" s="83"/>
      <c r="D59" s="84"/>
      <c r="E59" s="85"/>
      <c r="F59" s="85"/>
      <c r="G59" s="86"/>
      <c r="H59" s="87"/>
      <c r="I59" s="88"/>
      <c r="J59" s="88"/>
    </row>
    <row r="60" spans="2:10" s="9" customFormat="1" ht="18.75" customHeight="1" x14ac:dyDescent="0.2">
      <c r="B60" s="83"/>
      <c r="C60" s="83"/>
      <c r="D60" s="84"/>
      <c r="E60" s="85"/>
      <c r="F60" s="85"/>
      <c r="G60" s="86"/>
      <c r="H60" s="87"/>
      <c r="I60" s="88"/>
      <c r="J60" s="88"/>
    </row>
    <row r="61" spans="2:10" s="9" customFormat="1" ht="18.75" customHeight="1" x14ac:dyDescent="0.2">
      <c r="B61" s="83"/>
      <c r="C61" s="83"/>
      <c r="D61" s="84"/>
      <c r="E61" s="85"/>
      <c r="F61" s="85"/>
      <c r="G61" s="86"/>
      <c r="H61" s="87"/>
      <c r="I61" s="88"/>
      <c r="J61" s="88"/>
    </row>
    <row r="62" spans="2:10" s="9" customFormat="1" ht="18.75" customHeight="1" x14ac:dyDescent="0.2">
      <c r="B62" s="83"/>
      <c r="C62" s="83"/>
      <c r="D62" s="84"/>
      <c r="E62" s="85"/>
      <c r="F62" s="85"/>
      <c r="G62" s="86"/>
      <c r="H62" s="87"/>
      <c r="I62" s="88"/>
      <c r="J62" s="88"/>
    </row>
    <row r="63" spans="2:10" s="9" customFormat="1" ht="18.75" customHeight="1" x14ac:dyDescent="0.2">
      <c r="B63" s="83"/>
      <c r="C63" s="83"/>
      <c r="D63" s="84"/>
      <c r="E63" s="85"/>
      <c r="F63" s="85"/>
      <c r="G63" s="86"/>
      <c r="H63" s="87"/>
      <c r="I63" s="88"/>
      <c r="J63" s="88"/>
    </row>
    <row r="64" spans="2:10" s="9" customFormat="1" ht="18.75" customHeight="1" x14ac:dyDescent="0.2">
      <c r="B64" s="83"/>
      <c r="C64" s="83"/>
      <c r="D64" s="84"/>
      <c r="E64" s="85"/>
      <c r="F64" s="85"/>
      <c r="G64" s="86"/>
      <c r="H64" s="87"/>
      <c r="I64" s="88"/>
      <c r="J64" s="88"/>
    </row>
    <row r="65" spans="2:10" s="9" customFormat="1" ht="18.75" customHeight="1" x14ac:dyDescent="0.2">
      <c r="B65" s="83"/>
      <c r="C65" s="83"/>
      <c r="D65" s="84"/>
      <c r="E65" s="85"/>
      <c r="F65" s="85"/>
      <c r="G65" s="86"/>
      <c r="H65" s="87"/>
      <c r="I65" s="88"/>
      <c r="J65" s="88"/>
    </row>
    <row r="66" spans="2:10" s="9" customFormat="1" ht="18.75" customHeight="1" x14ac:dyDescent="0.2">
      <c r="B66" s="83"/>
      <c r="C66" s="83"/>
      <c r="D66" s="84"/>
      <c r="E66" s="85"/>
      <c r="F66" s="85"/>
      <c r="G66" s="86"/>
      <c r="H66" s="87"/>
      <c r="I66" s="88"/>
      <c r="J66" s="88"/>
    </row>
    <row r="67" spans="2:10" s="9" customFormat="1" ht="18.75" customHeight="1" x14ac:dyDescent="0.2">
      <c r="B67" s="83"/>
      <c r="C67" s="83"/>
      <c r="D67" s="84"/>
      <c r="E67" s="85"/>
      <c r="F67" s="85"/>
      <c r="G67" s="86"/>
      <c r="H67" s="87"/>
      <c r="I67" s="88"/>
      <c r="J67" s="88"/>
    </row>
    <row r="68" spans="2:10" s="9" customFormat="1" ht="18.75" customHeight="1" x14ac:dyDescent="0.2">
      <c r="B68" s="83"/>
      <c r="C68" s="83"/>
      <c r="D68" s="84"/>
      <c r="E68" s="85"/>
      <c r="F68" s="85"/>
      <c r="G68" s="86"/>
      <c r="H68" s="87"/>
      <c r="I68" s="88"/>
      <c r="J68" s="88"/>
    </row>
    <row r="69" spans="2:10" s="9" customFormat="1" ht="18.75" customHeight="1" x14ac:dyDescent="0.2">
      <c r="B69" s="83"/>
      <c r="C69" s="83"/>
      <c r="D69" s="84"/>
      <c r="E69" s="85"/>
      <c r="F69" s="85"/>
      <c r="G69" s="86"/>
      <c r="H69" s="87"/>
      <c r="I69" s="88"/>
      <c r="J69" s="88"/>
    </row>
    <row r="70" spans="2:10" s="9" customFormat="1" ht="18.75" customHeight="1" x14ac:dyDescent="0.2">
      <c r="B70" s="83"/>
      <c r="C70" s="83"/>
      <c r="D70" s="84"/>
      <c r="E70" s="85"/>
      <c r="F70" s="85"/>
      <c r="G70" s="86"/>
      <c r="H70" s="87"/>
      <c r="I70" s="88"/>
      <c r="J70" s="88"/>
    </row>
    <row r="71" spans="2:10" s="9" customFormat="1" ht="18.75" customHeight="1" x14ac:dyDescent="0.2">
      <c r="B71" s="83"/>
      <c r="C71" s="83"/>
      <c r="D71" s="84"/>
      <c r="E71" s="85"/>
      <c r="F71" s="85"/>
      <c r="G71" s="86"/>
      <c r="H71" s="87"/>
      <c r="I71" s="88"/>
      <c r="J71" s="88"/>
    </row>
    <row r="72" spans="2:10" s="9" customFormat="1" ht="18.75" customHeight="1" x14ac:dyDescent="0.2">
      <c r="B72" s="83"/>
      <c r="C72" s="83"/>
      <c r="D72" s="84"/>
      <c r="E72" s="85"/>
      <c r="F72" s="85"/>
      <c r="G72" s="86"/>
      <c r="H72" s="87"/>
      <c r="I72" s="88"/>
      <c r="J72" s="88"/>
    </row>
    <row r="73" spans="2:10" s="9" customFormat="1" ht="18.75" customHeight="1" x14ac:dyDescent="0.2">
      <c r="B73" s="83"/>
      <c r="C73" s="83"/>
      <c r="D73" s="84"/>
      <c r="E73" s="85"/>
      <c r="F73" s="85"/>
      <c r="G73" s="86"/>
      <c r="H73" s="87"/>
      <c r="I73" s="88"/>
      <c r="J73" s="88"/>
    </row>
    <row r="74" spans="2:10" s="9" customFormat="1" ht="18.75" customHeight="1" x14ac:dyDescent="0.2">
      <c r="B74" s="83"/>
      <c r="C74" s="83"/>
      <c r="D74" s="84"/>
      <c r="E74" s="85"/>
      <c r="F74" s="85"/>
      <c r="G74" s="86"/>
      <c r="H74" s="87"/>
      <c r="I74" s="88"/>
      <c r="J74" s="88"/>
    </row>
    <row r="75" spans="2:10" s="9" customFormat="1" ht="18.75" customHeight="1" x14ac:dyDescent="0.2">
      <c r="B75" s="83"/>
      <c r="C75" s="83"/>
      <c r="D75" s="84"/>
      <c r="E75" s="85"/>
      <c r="F75" s="85"/>
      <c r="G75" s="86"/>
      <c r="H75" s="87"/>
      <c r="I75" s="88"/>
      <c r="J75" s="88"/>
    </row>
    <row r="76" spans="2:10" s="9" customFormat="1" ht="18.75" customHeight="1" x14ac:dyDescent="0.2">
      <c r="B76" s="83"/>
      <c r="C76" s="83"/>
      <c r="D76" s="84"/>
      <c r="E76" s="85"/>
      <c r="F76" s="85"/>
      <c r="G76" s="86"/>
      <c r="H76" s="87"/>
      <c r="I76" s="88"/>
      <c r="J76" s="88"/>
    </row>
    <row r="77" spans="2:10" s="9" customFormat="1" ht="18.75" customHeight="1" x14ac:dyDescent="0.2">
      <c r="B77" s="83"/>
      <c r="C77" s="83"/>
      <c r="D77" s="84"/>
      <c r="E77" s="85"/>
      <c r="F77" s="85"/>
      <c r="G77" s="86"/>
      <c r="H77" s="87"/>
      <c r="I77" s="88"/>
      <c r="J77" s="88"/>
    </row>
    <row r="78" spans="2:10" s="9" customFormat="1" ht="18.75" customHeight="1" x14ac:dyDescent="0.2">
      <c r="B78" s="83"/>
      <c r="C78" s="83"/>
      <c r="D78" s="84"/>
      <c r="E78" s="85"/>
      <c r="F78" s="85"/>
      <c r="G78" s="86"/>
      <c r="H78" s="87"/>
      <c r="I78" s="88"/>
      <c r="J78" s="88"/>
    </row>
    <row r="79" spans="2:10" s="9" customFormat="1" ht="18.75" customHeight="1" x14ac:dyDescent="0.2">
      <c r="B79" s="83"/>
      <c r="C79" s="83"/>
      <c r="D79" s="84"/>
      <c r="E79" s="85"/>
      <c r="F79" s="85"/>
      <c r="G79" s="86"/>
      <c r="H79" s="87"/>
      <c r="I79" s="88"/>
      <c r="J79" s="88"/>
    </row>
    <row r="80" spans="2:10" s="9" customFormat="1" ht="18.75" customHeight="1" x14ac:dyDescent="0.2">
      <c r="B80" s="83"/>
      <c r="C80" s="83"/>
      <c r="D80" s="84"/>
      <c r="E80" s="85"/>
      <c r="F80" s="85"/>
      <c r="G80" s="86"/>
      <c r="H80" s="87"/>
      <c r="I80" s="88"/>
      <c r="J80" s="88"/>
    </row>
    <row r="81" spans="2:10" s="9" customFormat="1" ht="18.75" customHeight="1" x14ac:dyDescent="0.2">
      <c r="B81" s="83"/>
      <c r="C81" s="83"/>
      <c r="D81" s="84"/>
      <c r="E81" s="85"/>
      <c r="F81" s="85"/>
      <c r="G81" s="86"/>
      <c r="H81" s="87"/>
      <c r="I81" s="88"/>
      <c r="J81" s="88"/>
    </row>
    <row r="82" spans="2:10" s="9" customFormat="1" ht="18.75" customHeight="1" x14ac:dyDescent="0.2">
      <c r="B82" s="83"/>
      <c r="C82" s="83"/>
      <c r="D82" s="84"/>
      <c r="E82" s="85"/>
      <c r="F82" s="85"/>
      <c r="G82" s="86"/>
      <c r="H82" s="87"/>
      <c r="I82" s="88"/>
      <c r="J82" s="88"/>
    </row>
    <row r="83" spans="2:10" s="9" customFormat="1" ht="18.75" customHeight="1" x14ac:dyDescent="0.2">
      <c r="B83" s="83"/>
      <c r="C83" s="83"/>
      <c r="D83" s="84"/>
      <c r="E83" s="85"/>
      <c r="F83" s="85"/>
      <c r="G83" s="86"/>
      <c r="H83" s="87"/>
      <c r="I83" s="88"/>
      <c r="J83" s="88"/>
    </row>
    <row r="84" spans="2:10" s="9" customFormat="1" ht="18.75" customHeight="1" x14ac:dyDescent="0.2">
      <c r="B84" s="83"/>
      <c r="C84" s="83"/>
      <c r="D84" s="84"/>
      <c r="E84" s="85"/>
      <c r="F84" s="85"/>
      <c r="G84" s="86"/>
      <c r="H84" s="87"/>
      <c r="I84" s="88"/>
      <c r="J84" s="88"/>
    </row>
    <row r="85" spans="2:10" s="9" customFormat="1" ht="18.75" customHeight="1" x14ac:dyDescent="0.2">
      <c r="B85" s="83"/>
      <c r="C85" s="83"/>
      <c r="D85" s="84"/>
      <c r="E85" s="85"/>
      <c r="F85" s="85"/>
      <c r="G85" s="86"/>
      <c r="H85" s="87"/>
      <c r="I85" s="88"/>
      <c r="J85" s="88"/>
    </row>
    <row r="86" spans="2:10" s="9" customFormat="1" ht="18.75" customHeight="1" x14ac:dyDescent="0.2">
      <c r="B86" s="83"/>
      <c r="C86" s="83"/>
      <c r="D86" s="84"/>
      <c r="E86" s="85"/>
      <c r="F86" s="85"/>
      <c r="G86" s="86"/>
      <c r="H86" s="87"/>
      <c r="I86" s="88"/>
      <c r="J86" s="88"/>
    </row>
    <row r="87" spans="2:10" s="9" customFormat="1" ht="18.75" customHeight="1" x14ac:dyDescent="0.2">
      <c r="B87" s="83"/>
      <c r="C87" s="83"/>
      <c r="D87" s="84"/>
      <c r="E87" s="85"/>
      <c r="F87" s="85"/>
      <c r="G87" s="86"/>
      <c r="H87" s="87"/>
      <c r="I87" s="88"/>
      <c r="J87" s="88"/>
    </row>
    <row r="88" spans="2:10" s="9" customFormat="1" ht="18.75" customHeight="1" x14ac:dyDescent="0.2">
      <c r="B88" s="83"/>
      <c r="C88" s="83"/>
      <c r="D88" s="84"/>
      <c r="E88" s="85"/>
      <c r="F88" s="85"/>
      <c r="G88" s="86"/>
      <c r="H88" s="87"/>
      <c r="I88" s="88"/>
      <c r="J88" s="88"/>
    </row>
    <row r="89" spans="2:10" s="9" customFormat="1" ht="18.75" customHeight="1" x14ac:dyDescent="0.2">
      <c r="B89" s="83"/>
      <c r="C89" s="83"/>
      <c r="D89" s="84"/>
      <c r="E89" s="85"/>
      <c r="F89" s="85"/>
      <c r="G89" s="86"/>
      <c r="H89" s="87"/>
      <c r="I89" s="88"/>
      <c r="J89" s="88"/>
    </row>
    <row r="90" spans="2:10" s="9" customFormat="1" ht="18.75" customHeight="1" x14ac:dyDescent="0.2">
      <c r="B90" s="83"/>
      <c r="C90" s="83"/>
      <c r="D90" s="84"/>
      <c r="E90" s="85"/>
      <c r="F90" s="85"/>
      <c r="G90" s="86"/>
      <c r="H90" s="87"/>
      <c r="I90" s="88"/>
      <c r="J90" s="88"/>
    </row>
    <row r="91" spans="2:10" s="9" customFormat="1" ht="18.75" customHeight="1" x14ac:dyDescent="0.2">
      <c r="B91" s="83"/>
      <c r="C91" s="83"/>
      <c r="D91" s="84"/>
      <c r="E91" s="85"/>
      <c r="F91" s="85"/>
      <c r="G91" s="86"/>
      <c r="H91" s="87"/>
      <c r="I91" s="88"/>
      <c r="J91" s="88"/>
    </row>
    <row r="92" spans="2:10" s="9" customFormat="1" ht="18.75" customHeight="1" x14ac:dyDescent="0.2">
      <c r="B92" s="83"/>
      <c r="C92" s="83"/>
      <c r="D92" s="84"/>
      <c r="E92" s="85"/>
      <c r="F92" s="85"/>
      <c r="G92" s="86"/>
      <c r="H92" s="87"/>
      <c r="I92" s="88"/>
      <c r="J92" s="88"/>
    </row>
    <row r="93" spans="2:10" s="9" customFormat="1" ht="18.75" customHeight="1" x14ac:dyDescent="0.2">
      <c r="B93" s="83"/>
      <c r="C93" s="83"/>
      <c r="D93" s="84"/>
      <c r="E93" s="85"/>
      <c r="F93" s="85"/>
      <c r="G93" s="86"/>
      <c r="H93" s="87"/>
      <c r="I93" s="88"/>
      <c r="J93" s="88"/>
    </row>
    <row r="94" spans="2:10" s="9" customFormat="1" ht="18.75" customHeight="1" x14ac:dyDescent="0.2">
      <c r="B94" s="83"/>
      <c r="C94" s="83"/>
      <c r="D94" s="84"/>
      <c r="E94" s="85"/>
      <c r="F94" s="85"/>
      <c r="G94" s="86"/>
      <c r="H94" s="87"/>
      <c r="I94" s="88"/>
      <c r="J94" s="88"/>
    </row>
    <row r="95" spans="2:10" s="9" customFormat="1" ht="18.75" customHeight="1" x14ac:dyDescent="0.2">
      <c r="B95" s="83"/>
      <c r="C95" s="83"/>
      <c r="D95" s="84"/>
      <c r="E95" s="85"/>
      <c r="F95" s="85"/>
      <c r="G95" s="86"/>
      <c r="H95" s="87"/>
      <c r="I95" s="88"/>
      <c r="J95" s="88"/>
    </row>
    <row r="96" spans="2:10" s="9" customFormat="1" ht="18.75" customHeight="1" x14ac:dyDescent="0.2">
      <c r="B96" s="83"/>
      <c r="C96" s="83"/>
      <c r="D96" s="84"/>
      <c r="E96" s="85"/>
      <c r="F96" s="85"/>
      <c r="G96" s="86"/>
      <c r="H96" s="87"/>
      <c r="I96" s="88"/>
      <c r="J96" s="88"/>
    </row>
    <row r="97" spans="2:10" s="9" customFormat="1" ht="18.75" customHeight="1" x14ac:dyDescent="0.2">
      <c r="B97" s="83"/>
      <c r="C97" s="83"/>
      <c r="D97" s="84"/>
      <c r="E97" s="85"/>
      <c r="F97" s="85"/>
      <c r="G97" s="86"/>
      <c r="H97" s="87"/>
      <c r="I97" s="88"/>
      <c r="J97" s="88"/>
    </row>
    <row r="98" spans="2:10" s="9" customFormat="1" ht="18.75" customHeight="1" x14ac:dyDescent="0.2">
      <c r="B98" s="83"/>
      <c r="C98" s="83"/>
      <c r="D98" s="84"/>
      <c r="E98" s="85"/>
      <c r="F98" s="85"/>
      <c r="G98" s="86"/>
      <c r="H98" s="87"/>
      <c r="I98" s="88"/>
      <c r="J98" s="88"/>
    </row>
    <row r="99" spans="2:10" s="9" customFormat="1" ht="18.75" customHeight="1" x14ac:dyDescent="0.2">
      <c r="B99" s="83"/>
      <c r="C99" s="83"/>
      <c r="D99" s="84"/>
      <c r="E99" s="85"/>
      <c r="F99" s="85"/>
      <c r="G99" s="86"/>
      <c r="H99" s="87"/>
      <c r="I99" s="88"/>
      <c r="J99" s="88"/>
    </row>
    <row r="100" spans="2:10" s="9" customFormat="1" ht="18.75" customHeight="1" x14ac:dyDescent="0.2">
      <c r="B100" s="83"/>
      <c r="C100" s="83"/>
      <c r="D100" s="84"/>
      <c r="E100" s="85"/>
      <c r="F100" s="85"/>
      <c r="G100" s="86"/>
      <c r="H100" s="87"/>
      <c r="I100" s="88"/>
      <c r="J100" s="88"/>
    </row>
    <row r="101" spans="2:10" s="9" customFormat="1" ht="18.75" customHeight="1" x14ac:dyDescent="0.2">
      <c r="B101" s="83"/>
      <c r="C101" s="83"/>
      <c r="D101" s="84"/>
      <c r="E101" s="85"/>
      <c r="F101" s="85"/>
      <c r="G101" s="86"/>
      <c r="H101" s="87"/>
      <c r="I101" s="88"/>
      <c r="J101" s="88"/>
    </row>
    <row r="102" spans="2:10" s="9" customFormat="1" ht="18.75" customHeight="1" x14ac:dyDescent="0.2">
      <c r="B102" s="83"/>
      <c r="C102" s="83"/>
      <c r="D102" s="84"/>
      <c r="E102" s="85"/>
      <c r="F102" s="85"/>
      <c r="G102" s="86"/>
      <c r="H102" s="87"/>
      <c r="I102" s="88"/>
      <c r="J102" s="88"/>
    </row>
    <row r="103" spans="2:10" s="9" customFormat="1" ht="18.75" customHeight="1" x14ac:dyDescent="0.2">
      <c r="B103" s="83"/>
      <c r="C103" s="83"/>
      <c r="D103" s="84"/>
      <c r="E103" s="85"/>
      <c r="F103" s="85"/>
      <c r="G103" s="86"/>
      <c r="H103" s="87"/>
      <c r="I103" s="88"/>
      <c r="J103" s="88"/>
    </row>
    <row r="104" spans="2:10" s="9" customFormat="1" ht="18.75" customHeight="1" x14ac:dyDescent="0.2">
      <c r="B104" s="83"/>
      <c r="C104" s="83"/>
      <c r="D104" s="84"/>
      <c r="E104" s="85"/>
      <c r="F104" s="85"/>
      <c r="G104" s="86"/>
      <c r="H104" s="87"/>
      <c r="I104" s="88"/>
      <c r="J104" s="88"/>
    </row>
    <row r="105" spans="2:10" s="9" customFormat="1" ht="18.75" customHeight="1" x14ac:dyDescent="0.2">
      <c r="B105" s="83"/>
      <c r="C105" s="83"/>
      <c r="D105" s="84"/>
      <c r="E105" s="85"/>
      <c r="F105" s="85"/>
      <c r="G105" s="86"/>
      <c r="H105" s="87"/>
      <c r="I105" s="88"/>
      <c r="J105" s="88"/>
    </row>
    <row r="106" spans="2:10" s="9" customFormat="1" ht="18.75" customHeight="1" x14ac:dyDescent="0.2">
      <c r="B106" s="83"/>
      <c r="C106" s="83"/>
      <c r="D106" s="84"/>
      <c r="E106" s="85"/>
      <c r="F106" s="85"/>
      <c r="G106" s="86"/>
      <c r="H106" s="87"/>
      <c r="I106" s="88"/>
      <c r="J106" s="88"/>
    </row>
    <row r="107" spans="2:10" s="9" customFormat="1" ht="18.75" customHeight="1" x14ac:dyDescent="0.2">
      <c r="B107" s="83"/>
      <c r="C107" s="83"/>
      <c r="D107" s="84"/>
      <c r="E107" s="85"/>
      <c r="F107" s="85"/>
      <c r="G107" s="86"/>
      <c r="H107" s="87"/>
      <c r="I107" s="88"/>
      <c r="J107" s="88"/>
    </row>
    <row r="108" spans="2:10" s="9" customFormat="1" ht="18.75" customHeight="1" x14ac:dyDescent="0.2">
      <c r="B108" s="83"/>
      <c r="C108" s="83"/>
      <c r="D108" s="84"/>
      <c r="E108" s="85"/>
      <c r="F108" s="85"/>
      <c r="G108" s="86"/>
      <c r="H108" s="87"/>
      <c r="I108" s="88"/>
      <c r="J108" s="88"/>
    </row>
    <row r="109" spans="2:10" s="9" customFormat="1" ht="18.75" customHeight="1" x14ac:dyDescent="0.2">
      <c r="B109" s="83"/>
      <c r="C109" s="83"/>
      <c r="D109" s="84"/>
      <c r="E109" s="85"/>
      <c r="F109" s="85"/>
      <c r="G109" s="86"/>
      <c r="H109" s="87"/>
      <c r="I109" s="88"/>
      <c r="J109" s="88"/>
    </row>
    <row r="110" spans="2:10" s="9" customFormat="1" ht="18.75" customHeight="1" x14ac:dyDescent="0.2">
      <c r="B110" s="83"/>
      <c r="C110" s="83"/>
      <c r="D110" s="84"/>
      <c r="E110" s="85"/>
      <c r="F110" s="85"/>
      <c r="G110" s="86"/>
      <c r="H110" s="87"/>
      <c r="I110" s="88"/>
      <c r="J110" s="88"/>
    </row>
    <row r="111" spans="2:10" s="9" customFormat="1" ht="18.75" customHeight="1" x14ac:dyDescent="0.2">
      <c r="B111" s="83"/>
      <c r="C111" s="83"/>
      <c r="D111" s="84"/>
      <c r="E111" s="85"/>
      <c r="F111" s="85"/>
      <c r="G111" s="86"/>
      <c r="H111" s="87"/>
      <c r="I111" s="88"/>
      <c r="J111" s="88"/>
    </row>
    <row r="112" spans="2:10" s="9" customFormat="1" ht="18.75" customHeight="1" x14ac:dyDescent="0.2">
      <c r="B112" s="83"/>
      <c r="C112" s="83"/>
      <c r="D112" s="84"/>
      <c r="E112" s="85"/>
      <c r="F112" s="85"/>
      <c r="G112" s="86"/>
      <c r="H112" s="87"/>
      <c r="I112" s="88"/>
      <c r="J112" s="88"/>
    </row>
    <row r="113" spans="2:10" s="9" customFormat="1" ht="18.75" customHeight="1" x14ac:dyDescent="0.2">
      <c r="B113" s="83"/>
      <c r="C113" s="83"/>
      <c r="D113" s="84"/>
      <c r="E113" s="85"/>
      <c r="F113" s="85"/>
      <c r="G113" s="86"/>
      <c r="H113" s="87"/>
      <c r="I113" s="88"/>
      <c r="J113" s="88"/>
    </row>
    <row r="114" spans="2:10" s="9" customFormat="1" ht="18.75" customHeight="1" x14ac:dyDescent="0.2">
      <c r="B114" s="83"/>
      <c r="C114" s="83"/>
      <c r="D114" s="84"/>
      <c r="E114" s="85"/>
      <c r="F114" s="85"/>
      <c r="G114" s="86"/>
      <c r="H114" s="87"/>
      <c r="I114" s="88"/>
      <c r="J114" s="88"/>
    </row>
    <row r="115" spans="2:10" s="9" customFormat="1" ht="18.75" customHeight="1" x14ac:dyDescent="0.2">
      <c r="B115" s="83"/>
      <c r="C115" s="83"/>
      <c r="D115" s="84"/>
      <c r="E115" s="85"/>
      <c r="F115" s="85"/>
      <c r="G115" s="86"/>
      <c r="H115" s="87"/>
      <c r="I115" s="88"/>
      <c r="J115" s="88"/>
    </row>
    <row r="116" spans="2:10" s="9" customFormat="1" ht="18.75" customHeight="1" x14ac:dyDescent="0.2">
      <c r="B116" s="83"/>
      <c r="C116" s="83"/>
      <c r="D116" s="84"/>
      <c r="E116" s="85"/>
      <c r="F116" s="85"/>
      <c r="G116" s="86"/>
      <c r="H116" s="87"/>
      <c r="I116" s="88"/>
      <c r="J116" s="88"/>
    </row>
    <row r="117" spans="2:10" s="9" customFormat="1" ht="18.75" customHeight="1" x14ac:dyDescent="0.2">
      <c r="B117" s="83"/>
      <c r="C117" s="83"/>
      <c r="D117" s="84"/>
      <c r="E117" s="85"/>
      <c r="F117" s="85"/>
      <c r="G117" s="86"/>
      <c r="H117" s="87"/>
      <c r="I117" s="88"/>
      <c r="J117" s="88"/>
    </row>
    <row r="118" spans="2:10" s="9" customFormat="1" ht="18.75" customHeight="1" x14ac:dyDescent="0.2">
      <c r="B118" s="83"/>
      <c r="C118" s="83"/>
      <c r="D118" s="84"/>
      <c r="E118" s="85"/>
      <c r="F118" s="85"/>
      <c r="G118" s="86"/>
      <c r="H118" s="87"/>
      <c r="I118" s="88"/>
      <c r="J118" s="88"/>
    </row>
    <row r="119" spans="2:10" s="9" customFormat="1" ht="18.75" customHeight="1" x14ac:dyDescent="0.2">
      <c r="B119" s="83"/>
      <c r="C119" s="83"/>
      <c r="D119" s="84"/>
      <c r="E119" s="85"/>
      <c r="F119" s="85"/>
      <c r="G119" s="86"/>
      <c r="H119" s="87"/>
      <c r="I119" s="88"/>
      <c r="J119" s="88"/>
    </row>
    <row r="120" spans="2:10" s="9" customFormat="1" ht="18.75" customHeight="1" x14ac:dyDescent="0.2">
      <c r="B120" s="83"/>
      <c r="C120" s="83"/>
      <c r="D120" s="84"/>
      <c r="E120" s="85"/>
      <c r="F120" s="85"/>
      <c r="G120" s="86"/>
      <c r="H120" s="87"/>
      <c r="I120" s="88"/>
      <c r="J120" s="88"/>
    </row>
    <row r="121" spans="2:10" s="9" customFormat="1" ht="18.75" customHeight="1" x14ac:dyDescent="0.2">
      <c r="B121" s="83"/>
      <c r="C121" s="83"/>
      <c r="D121" s="84"/>
      <c r="E121" s="85"/>
      <c r="F121" s="85"/>
      <c r="G121" s="86"/>
      <c r="H121" s="87"/>
      <c r="I121" s="88"/>
      <c r="J121" s="88"/>
    </row>
  </sheetData>
  <sheetProtection password="CA7F" sheet="1" objects="1" scenarios="1"/>
  <pageMargins left="0.75" right="0.75" top="1" bottom="1" header="0.5" footer="0.5"/>
  <pageSetup scale="7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82"/>
  <sheetViews>
    <sheetView showGridLines="0" zoomScale="80" zoomScaleNormal="80" workbookViewId="0"/>
  </sheetViews>
  <sheetFormatPr defaultRowHeight="12.75" x14ac:dyDescent="0.2"/>
  <cols>
    <col min="1" max="1" width="1.7109375" customWidth="1"/>
    <col min="2" max="2" width="29.42578125" customWidth="1"/>
    <col min="3" max="3" width="9.5703125" hidden="1" customWidth="1"/>
    <col min="4" max="9" width="12.7109375" style="3" customWidth="1"/>
    <col min="10" max="11" width="12.7109375" customWidth="1"/>
    <col min="12" max="12" width="2.7109375" customWidth="1"/>
    <col min="14" max="14" width="29.5703125" customWidth="1"/>
  </cols>
  <sheetData>
    <row r="1" spans="2:15" ht="40.5" customHeight="1" x14ac:dyDescent="0.6">
      <c r="B1" s="143" t="s">
        <v>168</v>
      </c>
      <c r="C1" s="38"/>
      <c r="D1" s="39"/>
      <c r="E1" s="39"/>
      <c r="F1" s="39"/>
      <c r="G1" s="39"/>
    </row>
    <row r="2" spans="2:15" ht="23.25" customHeight="1" x14ac:dyDescent="0.3">
      <c r="B2" s="203" t="s">
        <v>193</v>
      </c>
      <c r="C2" s="71"/>
      <c r="D2" s="35"/>
      <c r="E2" s="35"/>
      <c r="F2" s="35"/>
      <c r="G2" s="35"/>
      <c r="H2" s="35"/>
      <c r="I2" s="34"/>
    </row>
    <row r="3" spans="2:15" ht="11.45" customHeight="1" thickBot="1" x14ac:dyDescent="0.35">
      <c r="B3" s="130"/>
      <c r="C3" s="71"/>
      <c r="D3" s="35"/>
      <c r="E3" s="35"/>
      <c r="F3" s="35"/>
      <c r="G3" s="35"/>
      <c r="H3" s="35"/>
      <c r="I3" s="35"/>
    </row>
    <row r="4" spans="2:15" ht="19.5" customHeight="1" thickBot="1" x14ac:dyDescent="0.4">
      <c r="B4" s="495" t="s">
        <v>234</v>
      </c>
      <c r="C4" s="388"/>
      <c r="D4" s="389"/>
      <c r="E4" s="389"/>
      <c r="F4" s="389"/>
      <c r="G4" s="389"/>
      <c r="H4" s="389"/>
      <c r="I4" s="389"/>
      <c r="J4" s="390"/>
      <c r="K4" s="390"/>
      <c r="L4" s="390"/>
      <c r="M4" s="391"/>
      <c r="N4" s="37"/>
    </row>
    <row r="5" spans="2:15" ht="15" customHeight="1" thickBot="1" x14ac:dyDescent="0.35">
      <c r="B5" s="479"/>
      <c r="C5" s="479"/>
      <c r="D5" s="72"/>
      <c r="E5" s="72"/>
      <c r="F5" s="72"/>
      <c r="G5" s="72"/>
      <c r="H5" s="72"/>
      <c r="I5" s="72"/>
      <c r="J5" s="37"/>
      <c r="K5" s="37"/>
      <c r="L5" s="37"/>
      <c r="M5" s="37"/>
      <c r="N5" s="37"/>
    </row>
    <row r="6" spans="2:15" ht="30" customHeight="1" thickBot="1" x14ac:dyDescent="0.25">
      <c r="B6" s="168" t="s">
        <v>221</v>
      </c>
      <c r="C6" s="90"/>
      <c r="D6" s="76"/>
      <c r="E6" s="76"/>
      <c r="F6" s="76"/>
      <c r="G6" s="76"/>
      <c r="H6" s="77"/>
      <c r="I6" s="78"/>
      <c r="J6" s="106"/>
      <c r="K6" s="79"/>
      <c r="M6" s="26" t="s">
        <v>53</v>
      </c>
      <c r="N6" s="63"/>
    </row>
    <row r="7" spans="2:15" s="9" customFormat="1" ht="21" customHeight="1" thickBot="1" x14ac:dyDescent="0.25">
      <c r="B7" s="186" t="s">
        <v>0</v>
      </c>
      <c r="C7" s="204" t="s">
        <v>151</v>
      </c>
      <c r="D7" s="171" t="s">
        <v>156</v>
      </c>
      <c r="E7" s="171" t="s">
        <v>30</v>
      </c>
      <c r="F7" s="171" t="s">
        <v>26</v>
      </c>
      <c r="G7" s="171" t="s">
        <v>12</v>
      </c>
      <c r="H7" s="171" t="s">
        <v>27</v>
      </c>
      <c r="I7" s="171" t="s">
        <v>28</v>
      </c>
      <c r="J7" s="171" t="s">
        <v>42</v>
      </c>
      <c r="K7" s="171" t="s">
        <v>29</v>
      </c>
      <c r="L7" s="105"/>
      <c r="M7" s="100" t="s">
        <v>166</v>
      </c>
      <c r="N7" s="11"/>
      <c r="O7" s="103"/>
    </row>
    <row r="8" spans="2:15" s="9" customFormat="1" ht="21" customHeight="1" x14ac:dyDescent="0.25">
      <c r="B8" s="147"/>
      <c r="C8" s="148">
        <v>40</v>
      </c>
      <c r="D8" s="148">
        <v>88</v>
      </c>
      <c r="E8" s="150">
        <v>8.8000000000000009E-2</v>
      </c>
      <c r="F8" s="150">
        <v>2.5960000000000001</v>
      </c>
      <c r="G8" s="205">
        <v>1.18</v>
      </c>
      <c r="H8" s="151">
        <v>1.7160000000000002</v>
      </c>
      <c r="I8" s="152">
        <v>0.2046</v>
      </c>
      <c r="J8" s="307">
        <v>6.8200000000000005E-3</v>
      </c>
      <c r="K8" s="308">
        <v>3.7400000000000003E-3</v>
      </c>
      <c r="L8" s="105"/>
      <c r="M8" s="100" t="s">
        <v>165</v>
      </c>
      <c r="N8" s="11"/>
      <c r="O8" s="103"/>
    </row>
    <row r="9" spans="2:15" s="9" customFormat="1" ht="21" customHeight="1" x14ac:dyDescent="0.25">
      <c r="B9" s="166" t="s">
        <v>32</v>
      </c>
      <c r="C9" s="148">
        <v>50</v>
      </c>
      <c r="D9" s="148">
        <v>110.00000000000001</v>
      </c>
      <c r="E9" s="150">
        <v>0.11000000000000001</v>
      </c>
      <c r="F9" s="150">
        <v>3.1459999999999999</v>
      </c>
      <c r="G9" s="205">
        <v>1.43</v>
      </c>
      <c r="H9" s="151">
        <v>2.09</v>
      </c>
      <c r="I9" s="152">
        <v>0.24640000000000004</v>
      </c>
      <c r="J9" s="307">
        <v>8.1400000000000014E-3</v>
      </c>
      <c r="K9" s="308">
        <v>4.6200000000000008E-3</v>
      </c>
      <c r="L9" s="105"/>
      <c r="M9" s="100" t="s">
        <v>20</v>
      </c>
      <c r="N9" s="11"/>
      <c r="O9" s="103"/>
    </row>
    <row r="10" spans="2:15" s="9" customFormat="1" ht="21" customHeight="1" x14ac:dyDescent="0.25">
      <c r="B10" s="166" t="s">
        <v>167</v>
      </c>
      <c r="C10" s="148">
        <v>60</v>
      </c>
      <c r="D10" s="148">
        <v>132</v>
      </c>
      <c r="E10" s="150">
        <v>0.13200000000000001</v>
      </c>
      <c r="F10" s="150">
        <v>3.6739999999999999</v>
      </c>
      <c r="G10" s="205">
        <v>1.67</v>
      </c>
      <c r="H10" s="151">
        <v>2.4420000000000006</v>
      </c>
      <c r="I10" s="152">
        <v>0.28820000000000001</v>
      </c>
      <c r="J10" s="307">
        <v>9.2400000000000017E-3</v>
      </c>
      <c r="K10" s="308">
        <v>5.5000000000000005E-3</v>
      </c>
      <c r="L10" s="105"/>
      <c r="M10" s="100" t="s">
        <v>21</v>
      </c>
      <c r="N10" s="11"/>
      <c r="O10" s="103"/>
    </row>
    <row r="11" spans="2:15" s="9" customFormat="1" ht="21" customHeight="1" x14ac:dyDescent="0.25">
      <c r="B11" s="166"/>
      <c r="C11" s="148">
        <v>70</v>
      </c>
      <c r="D11" s="148">
        <v>154</v>
      </c>
      <c r="E11" s="150">
        <v>0.15400000000000003</v>
      </c>
      <c r="F11" s="150">
        <v>4.202</v>
      </c>
      <c r="G11" s="205">
        <v>1.91</v>
      </c>
      <c r="H11" s="151">
        <v>2.7940000000000005</v>
      </c>
      <c r="I11" s="152">
        <v>0.32780000000000004</v>
      </c>
      <c r="J11" s="307">
        <v>1.056E-2</v>
      </c>
      <c r="K11" s="308">
        <v>6.3800000000000003E-3</v>
      </c>
      <c r="L11" s="105"/>
      <c r="M11" s="100" t="s">
        <v>22</v>
      </c>
      <c r="N11" s="11"/>
      <c r="O11" s="103"/>
    </row>
    <row r="12" spans="2:15" s="9" customFormat="1" ht="21" customHeight="1" x14ac:dyDescent="0.25">
      <c r="B12" s="202" t="s">
        <v>169</v>
      </c>
      <c r="C12" s="148">
        <v>80</v>
      </c>
      <c r="D12" s="148">
        <v>176</v>
      </c>
      <c r="E12" s="150">
        <v>0.17600000000000002</v>
      </c>
      <c r="F12" s="150">
        <v>4.7300000000000004</v>
      </c>
      <c r="G12" s="205">
        <v>2.15</v>
      </c>
      <c r="H12" s="151">
        <v>3.1240000000000001</v>
      </c>
      <c r="I12" s="152">
        <v>0.36960000000000004</v>
      </c>
      <c r="J12" s="307">
        <v>1.166E-2</v>
      </c>
      <c r="K12" s="308">
        <v>7.2600000000000008E-3</v>
      </c>
      <c r="L12" s="105"/>
      <c r="M12" s="100" t="s">
        <v>23</v>
      </c>
      <c r="N12" s="11"/>
      <c r="O12" s="103"/>
    </row>
    <row r="13" spans="2:15" s="9" customFormat="1" ht="21" customHeight="1" x14ac:dyDescent="0.25">
      <c r="B13" s="202" t="s">
        <v>172</v>
      </c>
      <c r="C13" s="148">
        <v>90</v>
      </c>
      <c r="D13" s="148">
        <v>198.00000000000003</v>
      </c>
      <c r="E13" s="150">
        <v>0.19800000000000001</v>
      </c>
      <c r="F13" s="150">
        <v>5.2359999999999998</v>
      </c>
      <c r="G13" s="205">
        <v>2.38</v>
      </c>
      <c r="H13" s="151">
        <v>3.4760000000000004</v>
      </c>
      <c r="I13" s="152">
        <v>0.40920000000000001</v>
      </c>
      <c r="J13" s="307">
        <v>1.2980000000000002E-2</v>
      </c>
      <c r="K13" s="308">
        <v>8.1400000000000014E-3</v>
      </c>
      <c r="L13" s="105"/>
      <c r="M13" s="100" t="s">
        <v>24</v>
      </c>
      <c r="N13" s="11"/>
      <c r="O13" s="103"/>
    </row>
    <row r="14" spans="2:15" s="9" customFormat="1" ht="21" customHeight="1" thickBot="1" x14ac:dyDescent="0.3">
      <c r="B14" s="153"/>
      <c r="C14" s="148">
        <v>100</v>
      </c>
      <c r="D14" s="148">
        <v>220.00000000000003</v>
      </c>
      <c r="E14" s="150">
        <v>0.22000000000000003</v>
      </c>
      <c r="F14" s="150">
        <v>5.742</v>
      </c>
      <c r="G14" s="205">
        <v>2.61</v>
      </c>
      <c r="H14" s="151">
        <v>3.806</v>
      </c>
      <c r="I14" s="152">
        <v>0.44880000000000003</v>
      </c>
      <c r="J14" s="307">
        <v>1.4080000000000002E-2</v>
      </c>
      <c r="K14" s="308">
        <v>9.0200000000000002E-3</v>
      </c>
      <c r="L14" s="105"/>
      <c r="M14" s="101"/>
      <c r="N14" s="13"/>
      <c r="O14" s="103"/>
    </row>
    <row r="15" spans="2:15" s="9" customFormat="1" ht="21" customHeight="1" thickBot="1" x14ac:dyDescent="0.3">
      <c r="B15" s="153"/>
      <c r="C15" s="154">
        <v>120</v>
      </c>
      <c r="D15" s="154">
        <v>264</v>
      </c>
      <c r="E15" s="155">
        <v>0.26400000000000001</v>
      </c>
      <c r="F15" s="155">
        <v>6.7320000000000011</v>
      </c>
      <c r="G15" s="206">
        <v>3.06</v>
      </c>
      <c r="H15" s="156">
        <v>4.4660000000000002</v>
      </c>
      <c r="I15" s="157">
        <v>0.52800000000000002</v>
      </c>
      <c r="J15" s="307">
        <v>1.6280000000000003E-2</v>
      </c>
      <c r="K15" s="308">
        <v>1.056E-2</v>
      </c>
      <c r="M15" s="102"/>
      <c r="N15" s="103"/>
    </row>
    <row r="16" spans="2:15" s="9" customFormat="1" ht="21" customHeight="1" thickBot="1" x14ac:dyDescent="0.25">
      <c r="B16" s="173" t="s">
        <v>0</v>
      </c>
      <c r="C16" s="207" t="s">
        <v>151</v>
      </c>
      <c r="D16" s="208" t="s">
        <v>156</v>
      </c>
      <c r="E16" s="208" t="s">
        <v>30</v>
      </c>
      <c r="F16" s="208" t="s">
        <v>26</v>
      </c>
      <c r="G16" s="208" t="s">
        <v>12</v>
      </c>
      <c r="H16" s="208" t="s">
        <v>27</v>
      </c>
      <c r="I16" s="208" t="s">
        <v>28</v>
      </c>
      <c r="J16" s="171" t="s">
        <v>42</v>
      </c>
      <c r="K16" s="305" t="s">
        <v>29</v>
      </c>
      <c r="L16" s="29"/>
      <c r="M16" s="29"/>
      <c r="N16" s="30"/>
    </row>
    <row r="17" spans="2:14" s="9" customFormat="1" ht="21" customHeight="1" x14ac:dyDescent="0.25">
      <c r="B17" s="209"/>
      <c r="C17" s="210">
        <v>40</v>
      </c>
      <c r="D17" s="211">
        <v>88</v>
      </c>
      <c r="E17" s="212">
        <v>0.13200000000000001</v>
      </c>
      <c r="F17" s="212">
        <v>2.8160000000000003</v>
      </c>
      <c r="G17" s="213">
        <v>3.2</v>
      </c>
      <c r="H17" s="214">
        <v>1.87</v>
      </c>
      <c r="I17" s="215">
        <v>0.23100000000000001</v>
      </c>
      <c r="J17" s="307">
        <v>7.92E-3</v>
      </c>
      <c r="K17" s="308">
        <v>4.6200000000000008E-3</v>
      </c>
      <c r="L17" s="29"/>
      <c r="M17" s="29"/>
      <c r="N17" s="30"/>
    </row>
    <row r="18" spans="2:14" s="9" customFormat="1" ht="21" customHeight="1" x14ac:dyDescent="0.25">
      <c r="B18" s="226" t="s">
        <v>33</v>
      </c>
      <c r="C18" s="216">
        <v>50</v>
      </c>
      <c r="D18" s="175">
        <v>110.00000000000001</v>
      </c>
      <c r="E18" s="150">
        <v>0.1628</v>
      </c>
      <c r="F18" s="150">
        <v>3.4100000000000006</v>
      </c>
      <c r="G18" s="205">
        <v>3.1</v>
      </c>
      <c r="H18" s="151">
        <v>2.2660000000000005</v>
      </c>
      <c r="I18" s="152">
        <v>0.2772</v>
      </c>
      <c r="J18" s="307">
        <v>9.4600000000000014E-3</v>
      </c>
      <c r="K18" s="308">
        <v>5.5000000000000005E-3</v>
      </c>
      <c r="L18" s="29"/>
      <c r="M18" s="29"/>
      <c r="N18" s="30"/>
    </row>
    <row r="19" spans="2:14" s="9" customFormat="1" ht="21" customHeight="1" x14ac:dyDescent="0.25">
      <c r="B19" s="226"/>
      <c r="C19" s="216">
        <v>60</v>
      </c>
      <c r="D19" s="175">
        <v>132</v>
      </c>
      <c r="E19" s="150">
        <v>0.19359999999999999</v>
      </c>
      <c r="F19" s="150">
        <v>3.9820000000000007</v>
      </c>
      <c r="G19" s="205">
        <v>3.02</v>
      </c>
      <c r="H19" s="151">
        <v>2.64</v>
      </c>
      <c r="I19" s="152">
        <v>0.32340000000000002</v>
      </c>
      <c r="J19" s="307">
        <v>1.0780000000000003E-2</v>
      </c>
      <c r="K19" s="308">
        <v>6.6000000000000008E-3</v>
      </c>
      <c r="L19" s="29"/>
      <c r="M19" s="29"/>
      <c r="N19" s="30"/>
    </row>
    <row r="20" spans="2:14" s="9" customFormat="1" ht="21" customHeight="1" x14ac:dyDescent="0.25">
      <c r="B20" s="227" t="s">
        <v>170</v>
      </c>
      <c r="C20" s="216">
        <v>70</v>
      </c>
      <c r="D20" s="175">
        <v>154</v>
      </c>
      <c r="E20" s="150">
        <v>0.22220000000000004</v>
      </c>
      <c r="F20" s="150">
        <v>4.5540000000000003</v>
      </c>
      <c r="G20" s="205">
        <v>2.96</v>
      </c>
      <c r="H20" s="151">
        <v>3.0140000000000007</v>
      </c>
      <c r="I20" s="152">
        <v>0.36960000000000004</v>
      </c>
      <c r="J20" s="307">
        <v>1.2320000000000001E-2</v>
      </c>
      <c r="K20" s="308">
        <v>7.4800000000000005E-3</v>
      </c>
      <c r="L20" s="29"/>
      <c r="M20" s="29"/>
      <c r="N20" s="30"/>
    </row>
    <row r="21" spans="2:14" s="9" customFormat="1" ht="21" customHeight="1" x14ac:dyDescent="0.25">
      <c r="B21" s="227" t="s">
        <v>171</v>
      </c>
      <c r="C21" s="216">
        <v>80</v>
      </c>
      <c r="D21" s="175">
        <v>176</v>
      </c>
      <c r="E21" s="150">
        <v>0.25300000000000006</v>
      </c>
      <c r="F21" s="150">
        <v>4.7300000000000004</v>
      </c>
      <c r="G21" s="205">
        <v>2.91</v>
      </c>
      <c r="H21" s="151">
        <v>3.3880000000000003</v>
      </c>
      <c r="I21" s="152">
        <v>0.41580000000000006</v>
      </c>
      <c r="J21" s="307">
        <v>1.3640000000000001E-2</v>
      </c>
      <c r="K21" s="308">
        <v>8.5800000000000008E-3</v>
      </c>
      <c r="L21" s="29"/>
      <c r="M21" s="29"/>
      <c r="N21" s="30"/>
    </row>
    <row r="22" spans="2:14" s="9" customFormat="1" ht="21" customHeight="1" x14ac:dyDescent="0.25">
      <c r="B22" s="226"/>
      <c r="C22" s="216">
        <v>90</v>
      </c>
      <c r="D22" s="175">
        <v>198.00000000000003</v>
      </c>
      <c r="E22" s="150">
        <v>0.28380000000000005</v>
      </c>
      <c r="F22" s="150">
        <v>5.2359999999999998</v>
      </c>
      <c r="G22" s="205">
        <v>2.86</v>
      </c>
      <c r="H22" s="151">
        <v>3.762</v>
      </c>
      <c r="I22" s="152">
        <v>0.45980000000000004</v>
      </c>
      <c r="J22" s="307">
        <v>1.4960000000000001E-2</v>
      </c>
      <c r="K22" s="308">
        <v>9.6800000000000011E-3</v>
      </c>
      <c r="L22" s="29"/>
      <c r="M22" s="29"/>
      <c r="N22" s="30"/>
    </row>
    <row r="23" spans="2:14" s="9" customFormat="1" ht="21" customHeight="1" x14ac:dyDescent="0.25">
      <c r="B23" s="209"/>
      <c r="C23" s="216">
        <v>100</v>
      </c>
      <c r="D23" s="175">
        <v>220.00000000000003</v>
      </c>
      <c r="E23" s="150">
        <v>0.31459999999999999</v>
      </c>
      <c r="F23" s="150">
        <v>6.2039999999999997</v>
      </c>
      <c r="G23" s="205">
        <v>2.82</v>
      </c>
      <c r="H23" s="151">
        <v>4.1140000000000008</v>
      </c>
      <c r="I23" s="152">
        <v>0.50600000000000012</v>
      </c>
      <c r="J23" s="307">
        <v>1.6500000000000001E-2</v>
      </c>
      <c r="K23" s="308">
        <v>1.056E-2</v>
      </c>
      <c r="L23" s="29"/>
      <c r="M23" s="29"/>
      <c r="N23" s="30"/>
    </row>
    <row r="24" spans="2:14" s="9" customFormat="1" ht="21" customHeight="1" thickBot="1" x14ac:dyDescent="0.3">
      <c r="B24" s="217"/>
      <c r="C24" s="218">
        <v>120</v>
      </c>
      <c r="D24" s="175">
        <v>264</v>
      </c>
      <c r="E24" s="150">
        <v>0.37400000000000005</v>
      </c>
      <c r="F24" s="150">
        <v>7.2820000000000009</v>
      </c>
      <c r="G24" s="205">
        <v>2.76</v>
      </c>
      <c r="H24" s="151">
        <v>4.8180000000000005</v>
      </c>
      <c r="I24" s="152">
        <v>0.59400000000000008</v>
      </c>
      <c r="J24" s="307">
        <v>1.9140000000000001E-2</v>
      </c>
      <c r="K24" s="308">
        <v>1.2540000000000001E-2</v>
      </c>
      <c r="L24" s="29"/>
      <c r="M24" s="29"/>
      <c r="N24" s="30"/>
    </row>
    <row r="25" spans="2:14" s="9" customFormat="1" ht="21" customHeight="1" thickBot="1" x14ac:dyDescent="0.3">
      <c r="B25" s="190"/>
      <c r="C25" s="191"/>
      <c r="D25" s="192"/>
      <c r="E25" s="193"/>
      <c r="F25" s="193"/>
      <c r="G25" s="194"/>
      <c r="H25" s="195"/>
      <c r="I25" s="196"/>
      <c r="J25" s="219"/>
      <c r="K25" s="219"/>
      <c r="L25" s="29"/>
      <c r="M25" s="29"/>
      <c r="N25" s="30"/>
    </row>
    <row r="26" spans="2:14" s="9" customFormat="1" ht="29.25" customHeight="1" thickBot="1" x14ac:dyDescent="0.3">
      <c r="B26" s="168" t="s">
        <v>222</v>
      </c>
      <c r="C26" s="90"/>
      <c r="D26" s="220"/>
      <c r="E26" s="220"/>
      <c r="F26" s="220"/>
      <c r="G26" s="220"/>
      <c r="H26" s="221"/>
      <c r="I26" s="222"/>
      <c r="J26" s="223"/>
      <c r="K26" s="224"/>
      <c r="M26"/>
    </row>
    <row r="27" spans="2:14" s="9" customFormat="1" ht="21" customHeight="1" thickBot="1" x14ac:dyDescent="0.25">
      <c r="B27" s="186" t="s">
        <v>0</v>
      </c>
      <c r="C27" s="204" t="s">
        <v>151</v>
      </c>
      <c r="D27" s="171" t="s">
        <v>156</v>
      </c>
      <c r="E27" s="171" t="s">
        <v>30</v>
      </c>
      <c r="F27" s="171" t="s">
        <v>26</v>
      </c>
      <c r="G27" s="171" t="s">
        <v>12</v>
      </c>
      <c r="H27" s="171" t="s">
        <v>27</v>
      </c>
      <c r="I27" s="171" t="s">
        <v>28</v>
      </c>
      <c r="J27" s="171" t="s">
        <v>42</v>
      </c>
      <c r="K27" s="171" t="s">
        <v>29</v>
      </c>
    </row>
    <row r="28" spans="2:14" s="9" customFormat="1" ht="21" customHeight="1" x14ac:dyDescent="0.25">
      <c r="B28" s="147"/>
      <c r="C28" s="148">
        <v>40</v>
      </c>
      <c r="D28" s="148">
        <v>88</v>
      </c>
      <c r="E28" s="150">
        <v>0.12760000000000002</v>
      </c>
      <c r="F28" s="150">
        <v>2.9260000000000006</v>
      </c>
      <c r="G28" s="205">
        <v>3.33</v>
      </c>
      <c r="H28" s="151">
        <v>1.9360000000000002</v>
      </c>
      <c r="I28" s="152">
        <v>0.24420000000000003</v>
      </c>
      <c r="J28" s="307">
        <v>9.6800000000000011E-3</v>
      </c>
      <c r="K28" s="308">
        <v>6.1600000000000005E-3</v>
      </c>
    </row>
    <row r="29" spans="2:14" s="9" customFormat="1" ht="21" customHeight="1" x14ac:dyDescent="0.25">
      <c r="B29" s="166" t="s">
        <v>38</v>
      </c>
      <c r="C29" s="148">
        <v>50</v>
      </c>
      <c r="D29" s="148">
        <v>110.00000000000001</v>
      </c>
      <c r="E29" s="150">
        <v>0.15620000000000001</v>
      </c>
      <c r="F29" s="150">
        <v>3.5200000000000005</v>
      </c>
      <c r="G29" s="205">
        <v>3.2</v>
      </c>
      <c r="H29" s="151">
        <v>2.3320000000000003</v>
      </c>
      <c r="I29" s="152">
        <v>0.29040000000000005</v>
      </c>
      <c r="J29" s="307">
        <v>1.1219999999999999E-2</v>
      </c>
      <c r="K29" s="308">
        <v>7.2600000000000008E-3</v>
      </c>
    </row>
    <row r="30" spans="2:14" s="9" customFormat="1" ht="21" customHeight="1" x14ac:dyDescent="0.25">
      <c r="B30" s="166" t="s">
        <v>153</v>
      </c>
      <c r="C30" s="148">
        <v>60</v>
      </c>
      <c r="D30" s="148">
        <v>132</v>
      </c>
      <c r="E30" s="150">
        <v>0.18480000000000002</v>
      </c>
      <c r="F30" s="150">
        <v>4.0920000000000005</v>
      </c>
      <c r="G30" s="205">
        <v>3.11</v>
      </c>
      <c r="H30" s="151">
        <v>2.7280000000000002</v>
      </c>
      <c r="I30" s="152">
        <v>0.33660000000000001</v>
      </c>
      <c r="J30" s="307">
        <v>1.2760000000000001E-2</v>
      </c>
      <c r="K30" s="308">
        <v>8.3600000000000011E-3</v>
      </c>
    </row>
    <row r="31" spans="2:14" s="9" customFormat="1" ht="21" customHeight="1" x14ac:dyDescent="0.25">
      <c r="B31" s="153"/>
      <c r="C31" s="148">
        <v>70</v>
      </c>
      <c r="D31" s="148">
        <v>154</v>
      </c>
      <c r="E31" s="150">
        <v>0.21340000000000003</v>
      </c>
      <c r="F31" s="150">
        <v>4.6640000000000006</v>
      </c>
      <c r="G31" s="205">
        <v>3.03</v>
      </c>
      <c r="H31" s="151">
        <v>3.1019999999999999</v>
      </c>
      <c r="I31" s="152">
        <v>0.38280000000000003</v>
      </c>
      <c r="J31" s="307">
        <v>1.43E-2</v>
      </c>
      <c r="K31" s="308">
        <v>9.4600000000000014E-3</v>
      </c>
    </row>
    <row r="32" spans="2:14" s="9" customFormat="1" ht="21" customHeight="1" x14ac:dyDescent="0.25">
      <c r="B32" s="153"/>
      <c r="C32" s="148">
        <v>80</v>
      </c>
      <c r="D32" s="148">
        <v>176</v>
      </c>
      <c r="E32" s="150">
        <v>0.24200000000000002</v>
      </c>
      <c r="F32" s="150">
        <v>5.2140000000000004</v>
      </c>
      <c r="G32" s="205">
        <v>2.96</v>
      </c>
      <c r="H32" s="151">
        <v>3.4540000000000006</v>
      </c>
      <c r="I32" s="152">
        <v>0.42680000000000007</v>
      </c>
      <c r="J32" s="307">
        <v>1.562E-2</v>
      </c>
      <c r="K32" s="308">
        <v>1.056E-2</v>
      </c>
    </row>
    <row r="33" spans="2:11" s="9" customFormat="1" ht="21" customHeight="1" x14ac:dyDescent="0.25">
      <c r="B33" s="153"/>
      <c r="C33" s="148">
        <v>90</v>
      </c>
      <c r="D33" s="148">
        <v>198.00000000000003</v>
      </c>
      <c r="E33" s="150">
        <v>0.27060000000000001</v>
      </c>
      <c r="F33" s="150">
        <v>5.7640000000000011</v>
      </c>
      <c r="G33" s="205">
        <v>2.91</v>
      </c>
      <c r="H33" s="151">
        <v>3.8280000000000003</v>
      </c>
      <c r="I33" s="152">
        <v>0.47080000000000005</v>
      </c>
      <c r="J33" s="307">
        <v>1.7600000000000003E-3</v>
      </c>
      <c r="K33" s="308">
        <v>1.166E-2</v>
      </c>
    </row>
    <row r="34" spans="2:11" s="9" customFormat="1" ht="21" customHeight="1" x14ac:dyDescent="0.25">
      <c r="B34" s="153"/>
      <c r="C34" s="148">
        <v>100</v>
      </c>
      <c r="D34" s="148">
        <v>220.00000000000003</v>
      </c>
      <c r="E34" s="150">
        <v>0.29700000000000004</v>
      </c>
      <c r="F34" s="150">
        <v>6.2919999999999998</v>
      </c>
      <c r="G34" s="205">
        <v>2.86</v>
      </c>
      <c r="H34" s="151">
        <v>4.18</v>
      </c>
      <c r="I34" s="152">
        <v>0.51480000000000004</v>
      </c>
      <c r="J34" s="307">
        <v>1.8480000000000003E-2</v>
      </c>
      <c r="K34" s="308">
        <v>1.2760000000000001E-2</v>
      </c>
    </row>
    <row r="35" spans="2:11" s="9" customFormat="1" ht="21" customHeight="1" thickBot="1" x14ac:dyDescent="0.3">
      <c r="B35" s="153"/>
      <c r="C35" s="154">
        <v>120</v>
      </c>
      <c r="D35" s="154">
        <v>264</v>
      </c>
      <c r="E35" s="155">
        <v>0.35420000000000001</v>
      </c>
      <c r="F35" s="155">
        <v>7.3479999999999999</v>
      </c>
      <c r="G35" s="206">
        <v>2.78</v>
      </c>
      <c r="H35" s="156">
        <v>4.8620000000000001</v>
      </c>
      <c r="I35" s="157">
        <v>0.60060000000000013</v>
      </c>
      <c r="J35" s="307">
        <v>2.112E-2</v>
      </c>
      <c r="K35" s="308">
        <v>1.4960000000000001E-2</v>
      </c>
    </row>
    <row r="36" spans="2:11" s="9" customFormat="1" ht="21" customHeight="1" thickBot="1" x14ac:dyDescent="0.25">
      <c r="B36" s="173" t="s">
        <v>0</v>
      </c>
      <c r="C36" s="207" t="s">
        <v>151</v>
      </c>
      <c r="D36" s="208" t="s">
        <v>156</v>
      </c>
      <c r="E36" s="208" t="s">
        <v>30</v>
      </c>
      <c r="F36" s="208" t="s">
        <v>26</v>
      </c>
      <c r="G36" s="208" t="s">
        <v>12</v>
      </c>
      <c r="H36" s="208" t="s">
        <v>27</v>
      </c>
      <c r="I36" s="208" t="s">
        <v>28</v>
      </c>
      <c r="J36" s="171" t="s">
        <v>42</v>
      </c>
      <c r="K36" s="305" t="s">
        <v>29</v>
      </c>
    </row>
    <row r="37" spans="2:11" s="9" customFormat="1" ht="21" customHeight="1" x14ac:dyDescent="0.25">
      <c r="B37" s="209"/>
      <c r="C37" s="210">
        <v>40</v>
      </c>
      <c r="D37" s="211">
        <v>88</v>
      </c>
      <c r="E37" s="212">
        <v>0.15400000000000003</v>
      </c>
      <c r="F37" s="212">
        <v>2.5299999999999998</v>
      </c>
      <c r="G37" s="213">
        <v>2.88</v>
      </c>
      <c r="H37" s="214">
        <v>2.0020000000000002</v>
      </c>
      <c r="I37" s="215">
        <v>0.25080000000000002</v>
      </c>
      <c r="J37" s="307">
        <v>1.21E-2</v>
      </c>
      <c r="K37" s="308">
        <v>7.0400000000000011E-3</v>
      </c>
    </row>
    <row r="38" spans="2:11" s="9" customFormat="1" ht="21" customHeight="1" x14ac:dyDescent="0.25">
      <c r="B38" s="226" t="s">
        <v>38</v>
      </c>
      <c r="C38" s="216">
        <v>50</v>
      </c>
      <c r="D38" s="175">
        <v>110.00000000000001</v>
      </c>
      <c r="E38" s="150">
        <v>0.18700000000000003</v>
      </c>
      <c r="F38" s="150">
        <v>3.806</v>
      </c>
      <c r="G38" s="205">
        <v>3.46</v>
      </c>
      <c r="H38" s="151">
        <v>2.5299999999999998</v>
      </c>
      <c r="I38" s="152">
        <v>0.3256</v>
      </c>
      <c r="J38" s="307">
        <v>1.4740000000000001E-2</v>
      </c>
      <c r="K38" s="308">
        <v>9.0200000000000002E-3</v>
      </c>
    </row>
    <row r="39" spans="2:11" s="9" customFormat="1" ht="21" customHeight="1" x14ac:dyDescent="0.25">
      <c r="B39" s="226" t="s">
        <v>152</v>
      </c>
      <c r="C39" s="216">
        <v>60</v>
      </c>
      <c r="D39" s="175">
        <v>132</v>
      </c>
      <c r="E39" s="150">
        <v>0.22000000000000003</v>
      </c>
      <c r="F39" s="150">
        <v>4.4219999999999997</v>
      </c>
      <c r="G39" s="205">
        <v>3.35</v>
      </c>
      <c r="H39" s="151">
        <v>2.9260000000000006</v>
      </c>
      <c r="I39" s="152">
        <v>0.37620000000000003</v>
      </c>
      <c r="J39" s="307">
        <v>1.6720000000000002E-2</v>
      </c>
      <c r="K39" s="308">
        <v>1.056E-2</v>
      </c>
    </row>
    <row r="40" spans="2:11" s="9" customFormat="1" ht="21" customHeight="1" x14ac:dyDescent="0.25">
      <c r="B40" s="209"/>
      <c r="C40" s="216">
        <v>70</v>
      </c>
      <c r="D40" s="175">
        <v>154</v>
      </c>
      <c r="E40" s="150">
        <v>0.32119999999999999</v>
      </c>
      <c r="F40" s="150">
        <v>5.016</v>
      </c>
      <c r="G40" s="205">
        <v>3.25</v>
      </c>
      <c r="H40" s="151">
        <v>3.3220000000000005</v>
      </c>
      <c r="I40" s="152">
        <v>0.42240000000000005</v>
      </c>
      <c r="J40" s="307">
        <v>1.958E-2</v>
      </c>
      <c r="K40" s="308">
        <v>1.2540000000000001E-2</v>
      </c>
    </row>
    <row r="41" spans="2:11" s="9" customFormat="1" ht="21" customHeight="1" x14ac:dyDescent="0.25">
      <c r="B41" s="209"/>
      <c r="C41" s="216">
        <v>80</v>
      </c>
      <c r="D41" s="175">
        <v>176</v>
      </c>
      <c r="E41" s="150">
        <v>0.24200000000000002</v>
      </c>
      <c r="F41" s="150">
        <v>5.588000000000001</v>
      </c>
      <c r="G41" s="205">
        <v>3.17</v>
      </c>
      <c r="H41" s="151">
        <v>3.6960000000000002</v>
      </c>
      <c r="I41" s="152">
        <v>0.47080000000000005</v>
      </c>
      <c r="J41" s="307">
        <v>1.9800000000000002E-2</v>
      </c>
      <c r="K41" s="308">
        <v>1.2540000000000001E-2</v>
      </c>
    </row>
    <row r="42" spans="2:11" s="9" customFormat="1" ht="21" customHeight="1" x14ac:dyDescent="0.25">
      <c r="B42" s="209"/>
      <c r="C42" s="216">
        <v>90</v>
      </c>
      <c r="D42" s="175">
        <v>198.00000000000003</v>
      </c>
      <c r="E42" s="150">
        <v>0.27060000000000001</v>
      </c>
      <c r="F42" s="150">
        <v>6.16</v>
      </c>
      <c r="G42" s="205">
        <v>3.11</v>
      </c>
      <c r="H42" s="151">
        <v>4.07</v>
      </c>
      <c r="I42" s="152">
        <v>0.51700000000000002</v>
      </c>
      <c r="J42" s="307">
        <v>2.1339999999999998E-2</v>
      </c>
      <c r="K42" s="308">
        <v>1.3860000000000001E-2</v>
      </c>
    </row>
    <row r="43" spans="2:11" s="9" customFormat="1" ht="21" customHeight="1" x14ac:dyDescent="0.25">
      <c r="B43" s="209"/>
      <c r="C43" s="216">
        <v>100</v>
      </c>
      <c r="D43" s="175">
        <v>220.00000000000003</v>
      </c>
      <c r="E43" s="150">
        <v>0.29700000000000004</v>
      </c>
      <c r="F43" s="150">
        <v>6.71</v>
      </c>
      <c r="G43" s="205">
        <v>3.05</v>
      </c>
      <c r="H43" s="151">
        <v>4.4440000000000008</v>
      </c>
      <c r="I43" s="152">
        <v>0.56540000000000001</v>
      </c>
      <c r="J43" s="307">
        <v>2.3100000000000002E-2</v>
      </c>
      <c r="K43" s="308">
        <v>1.4960000000000001E-2</v>
      </c>
    </row>
    <row r="44" spans="2:11" s="9" customFormat="1" ht="21" customHeight="1" thickBot="1" x14ac:dyDescent="0.3">
      <c r="B44" s="217"/>
      <c r="C44" s="218">
        <v>120</v>
      </c>
      <c r="D44" s="175">
        <v>264</v>
      </c>
      <c r="E44" s="150">
        <v>0.35420000000000001</v>
      </c>
      <c r="F44" s="150">
        <v>7.8100000000000005</v>
      </c>
      <c r="G44" s="205">
        <v>2.96</v>
      </c>
      <c r="H44" s="151">
        <v>5.1700000000000008</v>
      </c>
      <c r="I44" s="152">
        <v>0.65560000000000007</v>
      </c>
      <c r="J44" s="307">
        <v>2.6180000000000005E-2</v>
      </c>
      <c r="K44" s="308">
        <v>1.7380000000000003E-2</v>
      </c>
    </row>
    <row r="45" spans="2:11" s="9" customFormat="1" ht="21" customHeight="1" thickBot="1" x14ac:dyDescent="0.25">
      <c r="B45" s="173" t="s">
        <v>0</v>
      </c>
      <c r="C45" s="207" t="s">
        <v>151</v>
      </c>
      <c r="D45" s="208" t="s">
        <v>156</v>
      </c>
      <c r="E45" s="208" t="s">
        <v>30</v>
      </c>
      <c r="F45" s="208" t="s">
        <v>26</v>
      </c>
      <c r="G45" s="208" t="s">
        <v>12</v>
      </c>
      <c r="H45" s="208" t="s">
        <v>27</v>
      </c>
      <c r="I45" s="208" t="s">
        <v>28</v>
      </c>
      <c r="J45" s="171" t="s">
        <v>42</v>
      </c>
      <c r="K45" s="305" t="s">
        <v>29</v>
      </c>
    </row>
    <row r="46" spans="2:11" ht="21" customHeight="1" x14ac:dyDescent="0.25">
      <c r="B46" s="209"/>
      <c r="C46" s="210">
        <v>40</v>
      </c>
      <c r="D46" s="211">
        <v>88</v>
      </c>
      <c r="E46" s="212">
        <v>0.24420000000000003</v>
      </c>
      <c r="F46" s="212">
        <v>2.64</v>
      </c>
      <c r="G46" s="213">
        <v>3.01</v>
      </c>
      <c r="H46" s="214">
        <v>2.1120000000000001</v>
      </c>
      <c r="I46" s="215">
        <v>0.26840000000000003</v>
      </c>
      <c r="J46" s="307">
        <v>1.2760000000000001E-2</v>
      </c>
      <c r="K46" s="308">
        <v>7.4800000000000005E-3</v>
      </c>
    </row>
    <row r="47" spans="2:11" ht="21" customHeight="1" x14ac:dyDescent="0.25">
      <c r="B47" s="226" t="s">
        <v>34</v>
      </c>
      <c r="C47" s="216">
        <v>50</v>
      </c>
      <c r="D47" s="175">
        <v>110.00000000000001</v>
      </c>
      <c r="E47" s="150">
        <v>0.29480000000000006</v>
      </c>
      <c r="F47" s="150">
        <v>3.1459999999999999</v>
      </c>
      <c r="G47" s="205">
        <v>2.86</v>
      </c>
      <c r="H47" s="151">
        <v>2.508</v>
      </c>
      <c r="I47" s="152">
        <v>0.31459999999999999</v>
      </c>
      <c r="J47" s="307">
        <v>1.4740000000000001E-2</v>
      </c>
      <c r="K47" s="308">
        <v>8.8000000000000005E-3</v>
      </c>
    </row>
    <row r="48" spans="2:11" ht="21" customHeight="1" x14ac:dyDescent="0.25">
      <c r="B48" s="226" t="s">
        <v>153</v>
      </c>
      <c r="C48" s="216">
        <v>60</v>
      </c>
      <c r="D48" s="175">
        <v>132</v>
      </c>
      <c r="E48" s="150">
        <v>0.34540000000000004</v>
      </c>
      <c r="F48" s="150">
        <v>4.5979999999999999</v>
      </c>
      <c r="G48" s="205">
        <v>3.48</v>
      </c>
      <c r="H48" s="151">
        <v>3.036</v>
      </c>
      <c r="I48" s="152">
        <v>0.3982</v>
      </c>
      <c r="J48" s="307">
        <v>1.7819999999999999E-2</v>
      </c>
      <c r="K48" s="308">
        <v>1.1219999999999999E-2</v>
      </c>
    </row>
    <row r="49" spans="2:11" ht="21" customHeight="1" x14ac:dyDescent="0.25">
      <c r="B49" s="209"/>
      <c r="C49" s="216">
        <v>70</v>
      </c>
      <c r="D49" s="175">
        <v>154</v>
      </c>
      <c r="E49" s="150">
        <v>0.39380000000000004</v>
      </c>
      <c r="F49" s="150">
        <v>5.2140000000000004</v>
      </c>
      <c r="G49" s="205">
        <v>3.38</v>
      </c>
      <c r="H49" s="151">
        <v>3.4540000000000006</v>
      </c>
      <c r="I49" s="152">
        <v>0.44880000000000003</v>
      </c>
      <c r="J49" s="307">
        <v>1.9800000000000002E-2</v>
      </c>
      <c r="K49" s="308">
        <v>1.2760000000000001E-2</v>
      </c>
    </row>
    <row r="50" spans="2:11" ht="21" customHeight="1" x14ac:dyDescent="0.25">
      <c r="B50" s="209"/>
      <c r="C50" s="216">
        <v>80</v>
      </c>
      <c r="D50" s="175">
        <v>176</v>
      </c>
      <c r="E50" s="150">
        <v>0.44000000000000006</v>
      </c>
      <c r="F50" s="150">
        <v>5.7860000000000005</v>
      </c>
      <c r="G50" s="205">
        <v>3.29</v>
      </c>
      <c r="H50" s="151">
        <v>3.8280000000000003</v>
      </c>
      <c r="I50" s="152">
        <v>0.49720000000000003</v>
      </c>
      <c r="J50" s="307">
        <v>2.1560000000000006E-2</v>
      </c>
      <c r="K50" s="308">
        <v>1.4080000000000002E-2</v>
      </c>
    </row>
    <row r="51" spans="2:11" ht="21" customHeight="1" x14ac:dyDescent="0.25">
      <c r="B51" s="209"/>
      <c r="C51" s="216">
        <v>90</v>
      </c>
      <c r="D51" s="175">
        <v>198.00000000000003</v>
      </c>
      <c r="E51" s="150">
        <v>0.48620000000000002</v>
      </c>
      <c r="F51" s="150">
        <v>6.38</v>
      </c>
      <c r="G51" s="205">
        <v>3.22</v>
      </c>
      <c r="H51" s="151">
        <v>4.2240000000000002</v>
      </c>
      <c r="I51" s="152">
        <v>0.54780000000000006</v>
      </c>
      <c r="J51" s="307">
        <v>2.3540000000000002E-2</v>
      </c>
      <c r="K51" s="308">
        <v>1.5400000000000002E-2</v>
      </c>
    </row>
    <row r="52" spans="2:11" ht="21" customHeight="1" x14ac:dyDescent="0.25">
      <c r="B52" s="209"/>
      <c r="C52" s="216">
        <v>100</v>
      </c>
      <c r="D52" s="175">
        <v>220.00000000000003</v>
      </c>
      <c r="E52" s="150">
        <v>0.53239999999999998</v>
      </c>
      <c r="F52" s="150">
        <v>6.9520000000000008</v>
      </c>
      <c r="G52" s="205">
        <v>3.16</v>
      </c>
      <c r="H52" s="151">
        <v>4.5979999999999999</v>
      </c>
      <c r="I52" s="152">
        <v>0.59400000000000008</v>
      </c>
      <c r="J52" s="307">
        <v>2.5520000000000001E-2</v>
      </c>
      <c r="K52" s="308">
        <v>1.6720000000000002E-2</v>
      </c>
    </row>
    <row r="53" spans="2:11" ht="21" customHeight="1" thickBot="1" x14ac:dyDescent="0.3">
      <c r="B53" s="217"/>
      <c r="C53" s="218">
        <v>120</v>
      </c>
      <c r="D53" s="175">
        <v>264</v>
      </c>
      <c r="E53" s="150">
        <v>0.62260000000000004</v>
      </c>
      <c r="F53" s="150">
        <v>8.0739999999999998</v>
      </c>
      <c r="G53" s="205">
        <v>3.06</v>
      </c>
      <c r="H53" s="151">
        <v>5.346000000000001</v>
      </c>
      <c r="I53" s="152">
        <v>0.6886000000000001</v>
      </c>
      <c r="J53" s="307">
        <v>2.9040000000000003E-2</v>
      </c>
      <c r="K53" s="308">
        <v>1.9360000000000002E-2</v>
      </c>
    </row>
    <row r="54" spans="2:11" ht="21" customHeight="1" thickBot="1" x14ac:dyDescent="0.25">
      <c r="B54" s="173" t="s">
        <v>0</v>
      </c>
      <c r="C54" s="207" t="s">
        <v>151</v>
      </c>
      <c r="D54" s="208" t="s">
        <v>156</v>
      </c>
      <c r="E54" s="208" t="s">
        <v>30</v>
      </c>
      <c r="F54" s="208" t="s">
        <v>26</v>
      </c>
      <c r="G54" s="208" t="s">
        <v>12</v>
      </c>
      <c r="H54" s="208" t="s">
        <v>27</v>
      </c>
      <c r="I54" s="208" t="s">
        <v>28</v>
      </c>
      <c r="J54" s="171" t="s">
        <v>42</v>
      </c>
      <c r="K54" s="305" t="s">
        <v>29</v>
      </c>
    </row>
    <row r="55" spans="2:11" ht="21" customHeight="1" x14ac:dyDescent="0.25">
      <c r="B55" s="209"/>
      <c r="C55" s="210">
        <v>40</v>
      </c>
      <c r="D55" s="211">
        <v>88</v>
      </c>
      <c r="E55" s="212">
        <v>0.34980000000000006</v>
      </c>
      <c r="F55" s="212">
        <v>3.1240000000000001</v>
      </c>
      <c r="G55" s="213">
        <v>3.55</v>
      </c>
      <c r="H55" s="214">
        <v>2.4859999999999998</v>
      </c>
      <c r="I55" s="215">
        <v>0.3322</v>
      </c>
      <c r="J55" s="307">
        <v>1.8700000000000001E-2</v>
      </c>
      <c r="K55" s="308">
        <v>1.056E-2</v>
      </c>
    </row>
    <row r="56" spans="2:11" ht="21" customHeight="1" x14ac:dyDescent="0.25">
      <c r="B56" s="226" t="s">
        <v>34</v>
      </c>
      <c r="C56" s="216">
        <v>50</v>
      </c>
      <c r="D56" s="175">
        <v>110.00000000000001</v>
      </c>
      <c r="E56" s="150">
        <v>0.42020000000000002</v>
      </c>
      <c r="F56" s="150">
        <v>3.6520000000000001</v>
      </c>
      <c r="G56" s="205">
        <v>3.32</v>
      </c>
      <c r="H56" s="151">
        <v>2.9040000000000004</v>
      </c>
      <c r="I56" s="152">
        <v>0.38500000000000001</v>
      </c>
      <c r="J56" s="307">
        <v>2.1339999999999998E-2</v>
      </c>
      <c r="K56" s="308">
        <v>1.2320000000000001E-2</v>
      </c>
    </row>
    <row r="57" spans="2:11" ht="21" customHeight="1" x14ac:dyDescent="0.25">
      <c r="B57" s="226" t="s">
        <v>152</v>
      </c>
      <c r="C57" s="216">
        <v>60</v>
      </c>
      <c r="D57" s="175">
        <v>132</v>
      </c>
      <c r="E57" s="150">
        <v>0.48620000000000002</v>
      </c>
      <c r="F57" s="150">
        <v>4.202</v>
      </c>
      <c r="G57" s="205">
        <v>3.19</v>
      </c>
      <c r="H57" s="151">
        <v>3.3440000000000003</v>
      </c>
      <c r="I57" s="152">
        <v>0.44220000000000004</v>
      </c>
      <c r="J57" s="307">
        <v>2.4199999999999999E-2</v>
      </c>
      <c r="K57" s="308">
        <v>1.4080000000000002E-2</v>
      </c>
    </row>
    <row r="58" spans="2:11" ht="21" customHeight="1" x14ac:dyDescent="0.25">
      <c r="B58" s="209"/>
      <c r="C58" s="216">
        <v>70</v>
      </c>
      <c r="D58" s="175">
        <v>154</v>
      </c>
      <c r="E58" s="150">
        <v>0.55220000000000002</v>
      </c>
      <c r="F58" s="150">
        <v>4.7300000000000004</v>
      </c>
      <c r="G58" s="205">
        <v>3.07</v>
      </c>
      <c r="H58" s="151">
        <v>3.762</v>
      </c>
      <c r="I58" s="152">
        <v>0.49280000000000007</v>
      </c>
      <c r="J58" s="307">
        <v>2.6620000000000001E-2</v>
      </c>
      <c r="K58" s="308">
        <v>1.562E-2</v>
      </c>
    </row>
    <row r="59" spans="2:11" ht="21" customHeight="1" x14ac:dyDescent="0.25">
      <c r="B59" s="209"/>
      <c r="C59" s="216">
        <v>80</v>
      </c>
      <c r="D59" s="175">
        <v>176</v>
      </c>
      <c r="E59" s="150">
        <v>0.6160000000000001</v>
      </c>
      <c r="F59" s="150">
        <v>5.2359999999999998</v>
      </c>
      <c r="G59" s="205">
        <v>2.97</v>
      </c>
      <c r="H59" s="151">
        <v>4.1580000000000004</v>
      </c>
      <c r="I59" s="152">
        <v>0.54339999999999999</v>
      </c>
      <c r="J59" s="307">
        <v>2.8819999999999998E-2</v>
      </c>
      <c r="K59" s="308">
        <v>1.7380000000000003E-2</v>
      </c>
    </row>
    <row r="60" spans="2:11" ht="21" customHeight="1" x14ac:dyDescent="0.25">
      <c r="B60" s="209"/>
      <c r="C60" s="216">
        <v>90</v>
      </c>
      <c r="D60" s="175">
        <v>198.00000000000003</v>
      </c>
      <c r="E60" s="150">
        <v>0.67760000000000009</v>
      </c>
      <c r="F60" s="150">
        <v>5.7200000000000006</v>
      </c>
      <c r="G60" s="205">
        <v>2.89</v>
      </c>
      <c r="H60" s="151">
        <v>4.5540000000000003</v>
      </c>
      <c r="I60" s="152">
        <v>0.59400000000000008</v>
      </c>
      <c r="J60" s="307">
        <v>3.124E-2</v>
      </c>
      <c r="K60" s="308">
        <v>1.8920000000000003E-2</v>
      </c>
    </row>
    <row r="61" spans="2:11" ht="21" customHeight="1" x14ac:dyDescent="0.25">
      <c r="B61" s="209"/>
      <c r="C61" s="216">
        <v>100</v>
      </c>
      <c r="D61" s="175">
        <v>220.00000000000003</v>
      </c>
      <c r="E61" s="150">
        <v>0.73920000000000008</v>
      </c>
      <c r="F61" s="150">
        <v>6.2260000000000009</v>
      </c>
      <c r="G61" s="205">
        <v>2.83</v>
      </c>
      <c r="H61" s="151">
        <v>4.95</v>
      </c>
      <c r="I61" s="152">
        <v>0.64460000000000006</v>
      </c>
      <c r="J61" s="307">
        <v>3.3660000000000002E-2</v>
      </c>
      <c r="K61" s="308">
        <v>2.0460000000000002E-2</v>
      </c>
    </row>
    <row r="62" spans="2:11" ht="21" customHeight="1" thickBot="1" x14ac:dyDescent="0.3">
      <c r="B62" s="217"/>
      <c r="C62" s="218">
        <v>120</v>
      </c>
      <c r="D62" s="175">
        <v>264</v>
      </c>
      <c r="E62" s="150">
        <v>0.86020000000000008</v>
      </c>
      <c r="F62" s="150">
        <v>9.0640000000000018</v>
      </c>
      <c r="G62" s="205">
        <v>3.44</v>
      </c>
      <c r="H62" s="151">
        <v>6.0060000000000002</v>
      </c>
      <c r="I62" s="152">
        <v>0.80740000000000001</v>
      </c>
      <c r="J62" s="307">
        <v>4.0260000000000004E-2</v>
      </c>
      <c r="K62" s="308">
        <v>2.5739999999999999E-2</v>
      </c>
    </row>
    <row r="63" spans="2:11" ht="21" customHeight="1" thickBot="1" x14ac:dyDescent="0.3">
      <c r="B63" s="203"/>
      <c r="C63" s="203"/>
      <c r="D63" s="225"/>
      <c r="E63" s="225"/>
      <c r="F63" s="225"/>
      <c r="G63" s="225"/>
      <c r="H63" s="225"/>
      <c r="I63" s="225"/>
      <c r="J63" s="203"/>
      <c r="K63" s="203"/>
    </row>
    <row r="64" spans="2:11" ht="31.5" customHeight="1" thickBot="1" x14ac:dyDescent="0.3">
      <c r="B64" s="168" t="s">
        <v>223</v>
      </c>
      <c r="C64" s="90"/>
      <c r="D64" s="220"/>
      <c r="E64" s="220"/>
      <c r="F64" s="220"/>
      <c r="G64" s="220"/>
      <c r="H64" s="221"/>
      <c r="I64" s="222"/>
      <c r="J64" s="223"/>
      <c r="K64" s="224"/>
    </row>
    <row r="65" spans="2:11" ht="21" customHeight="1" thickBot="1" x14ac:dyDescent="0.25">
      <c r="B65" s="186" t="s">
        <v>0</v>
      </c>
      <c r="C65" s="204" t="s">
        <v>151</v>
      </c>
      <c r="D65" s="171" t="s">
        <v>156</v>
      </c>
      <c r="E65" s="171" t="s">
        <v>30</v>
      </c>
      <c r="F65" s="171" t="s">
        <v>26</v>
      </c>
      <c r="G65" s="171" t="s">
        <v>12</v>
      </c>
      <c r="H65" s="171" t="s">
        <v>27</v>
      </c>
      <c r="I65" s="171" t="s">
        <v>28</v>
      </c>
      <c r="J65" s="171" t="s">
        <v>42</v>
      </c>
      <c r="K65" s="171" t="s">
        <v>29</v>
      </c>
    </row>
    <row r="66" spans="2:11" ht="21" customHeight="1" x14ac:dyDescent="0.25">
      <c r="B66" s="147"/>
      <c r="C66" s="148">
        <v>40</v>
      </c>
      <c r="D66" s="148">
        <v>88</v>
      </c>
      <c r="E66" s="150">
        <v>-4.6200000000000005E-2</v>
      </c>
      <c r="F66" s="150">
        <v>3.1019999999999999</v>
      </c>
      <c r="G66" s="205">
        <v>3.53</v>
      </c>
      <c r="H66" s="151">
        <v>1.6500000000000001</v>
      </c>
      <c r="I66" s="152">
        <v>0.34980000000000006</v>
      </c>
      <c r="J66" s="307">
        <v>9.9000000000000008E-3</v>
      </c>
      <c r="K66" s="308">
        <v>6.1600000000000005E-3</v>
      </c>
    </row>
    <row r="67" spans="2:11" ht="21" customHeight="1" x14ac:dyDescent="0.25">
      <c r="B67" s="166" t="s">
        <v>173</v>
      </c>
      <c r="C67" s="148">
        <v>50</v>
      </c>
      <c r="D67" s="148">
        <v>110.00000000000001</v>
      </c>
      <c r="E67" s="150">
        <v>-4.8399999999999999E-2</v>
      </c>
      <c r="F67" s="150">
        <v>3.5859999999999999</v>
      </c>
      <c r="G67" s="205">
        <v>3.25</v>
      </c>
      <c r="H67" s="151">
        <v>1.8920000000000001</v>
      </c>
      <c r="I67" s="152">
        <v>0.39600000000000002</v>
      </c>
      <c r="J67" s="307">
        <v>1.1000000000000001E-2</v>
      </c>
      <c r="K67" s="308">
        <v>7.2600000000000008E-3</v>
      </c>
    </row>
    <row r="68" spans="2:11" ht="21" customHeight="1" x14ac:dyDescent="0.25">
      <c r="B68" s="166" t="s">
        <v>153</v>
      </c>
      <c r="C68" s="148">
        <v>60</v>
      </c>
      <c r="D68" s="148">
        <v>132</v>
      </c>
      <c r="E68" s="150">
        <v>-5.2800000000000007E-2</v>
      </c>
      <c r="F68" s="150">
        <v>4.0480000000000009</v>
      </c>
      <c r="G68" s="205">
        <v>3.06</v>
      </c>
      <c r="H68" s="151">
        <v>2.1339999999999999</v>
      </c>
      <c r="I68" s="152">
        <v>0.44440000000000007</v>
      </c>
      <c r="J68" s="307">
        <v>1.21E-2</v>
      </c>
      <c r="K68" s="308">
        <v>8.3600000000000011E-3</v>
      </c>
    </row>
    <row r="69" spans="2:11" ht="21" customHeight="1" x14ac:dyDescent="0.25">
      <c r="B69" s="153"/>
      <c r="C69" s="148">
        <v>70</v>
      </c>
      <c r="D69" s="148">
        <v>154</v>
      </c>
      <c r="E69" s="150">
        <v>-6.8200000000000011E-2</v>
      </c>
      <c r="F69" s="150">
        <v>4.4660000000000002</v>
      </c>
      <c r="G69" s="205">
        <v>2.9</v>
      </c>
      <c r="H69" s="151">
        <v>2.3760000000000003</v>
      </c>
      <c r="I69" s="152">
        <v>0.48620000000000002</v>
      </c>
      <c r="J69" s="307">
        <v>1.3200000000000002E-2</v>
      </c>
      <c r="K69" s="308">
        <v>9.4600000000000014E-3</v>
      </c>
    </row>
    <row r="70" spans="2:11" ht="21" customHeight="1" x14ac:dyDescent="0.25">
      <c r="B70" s="153"/>
      <c r="C70" s="148">
        <v>80</v>
      </c>
      <c r="D70" s="148">
        <v>176</v>
      </c>
      <c r="E70" s="150">
        <v>-7.2600000000000012E-2</v>
      </c>
      <c r="F70" s="150">
        <v>4.8620000000000001</v>
      </c>
      <c r="G70" s="205">
        <v>2.76</v>
      </c>
      <c r="H70" s="151">
        <v>2.5739999999999998</v>
      </c>
      <c r="I70" s="152">
        <v>0.52580000000000005</v>
      </c>
      <c r="J70" s="307">
        <v>1.4080000000000002E-2</v>
      </c>
      <c r="K70" s="308">
        <v>1.056E-2</v>
      </c>
    </row>
    <row r="71" spans="2:11" ht="21" customHeight="1" x14ac:dyDescent="0.25">
      <c r="B71" s="153"/>
      <c r="C71" s="148">
        <v>90</v>
      </c>
      <c r="D71" s="148">
        <v>198.00000000000003</v>
      </c>
      <c r="E71" s="150">
        <v>-7.7000000000000013E-2</v>
      </c>
      <c r="F71" s="150">
        <v>5.2580000000000009</v>
      </c>
      <c r="G71" s="205">
        <v>2.65</v>
      </c>
      <c r="H71" s="151">
        <v>2.7940000000000005</v>
      </c>
      <c r="I71" s="152">
        <v>0.56320000000000003</v>
      </c>
      <c r="J71" s="307">
        <v>1.4960000000000001E-2</v>
      </c>
      <c r="K71" s="308">
        <v>1.166E-2</v>
      </c>
    </row>
    <row r="72" spans="2:11" ht="21" customHeight="1" x14ac:dyDescent="0.25">
      <c r="B72" s="153"/>
      <c r="C72" s="148">
        <v>100</v>
      </c>
      <c r="D72" s="148">
        <v>220.00000000000003</v>
      </c>
      <c r="E72" s="150">
        <v>-8.14E-2</v>
      </c>
      <c r="F72" s="150">
        <v>5.6320000000000006</v>
      </c>
      <c r="G72" s="205">
        <v>2.56</v>
      </c>
      <c r="H72" s="151">
        <v>2.9920000000000004</v>
      </c>
      <c r="I72" s="152">
        <v>0.60280000000000011</v>
      </c>
      <c r="J72" s="307">
        <v>1.584E-2</v>
      </c>
      <c r="K72" s="308">
        <v>1.2760000000000001E-2</v>
      </c>
    </row>
    <row r="73" spans="2:11" ht="21" customHeight="1" thickBot="1" x14ac:dyDescent="0.3">
      <c r="B73" s="153"/>
      <c r="C73" s="154">
        <v>120</v>
      </c>
      <c r="D73" s="154">
        <v>264</v>
      </c>
      <c r="E73" s="155">
        <v>-9.0200000000000016E-2</v>
      </c>
      <c r="F73" s="155">
        <v>6.3360000000000003</v>
      </c>
      <c r="G73" s="206">
        <v>2.4</v>
      </c>
      <c r="H73" s="156">
        <v>3.3660000000000005</v>
      </c>
      <c r="I73" s="157">
        <v>0.67100000000000004</v>
      </c>
      <c r="J73" s="307">
        <v>1.7600000000000001E-2</v>
      </c>
      <c r="K73" s="308">
        <v>1.4960000000000001E-2</v>
      </c>
    </row>
    <row r="74" spans="2:11" ht="21" customHeight="1" thickBot="1" x14ac:dyDescent="0.25">
      <c r="B74" s="173" t="s">
        <v>0</v>
      </c>
      <c r="C74" s="207" t="s">
        <v>151</v>
      </c>
      <c r="D74" s="208" t="s">
        <v>156</v>
      </c>
      <c r="E74" s="208" t="s">
        <v>30</v>
      </c>
      <c r="F74" s="208" t="s">
        <v>26</v>
      </c>
      <c r="G74" s="208" t="s">
        <v>12</v>
      </c>
      <c r="H74" s="208" t="s">
        <v>27</v>
      </c>
      <c r="I74" s="208" t="s">
        <v>28</v>
      </c>
      <c r="J74" s="171" t="s">
        <v>42</v>
      </c>
      <c r="K74" s="305" t="s">
        <v>29</v>
      </c>
    </row>
    <row r="75" spans="2:11" ht="21" customHeight="1" x14ac:dyDescent="0.25">
      <c r="B75" s="209"/>
      <c r="C75" s="210">
        <v>40</v>
      </c>
      <c r="D75" s="211">
        <v>88</v>
      </c>
      <c r="E75" s="212">
        <v>-5.2800000000000007E-2</v>
      </c>
      <c r="F75" s="212">
        <v>3.1680000000000001</v>
      </c>
      <c r="G75" s="213">
        <v>2.88</v>
      </c>
      <c r="H75" s="214">
        <v>2.09</v>
      </c>
      <c r="I75" s="215">
        <v>0.47080000000000005</v>
      </c>
      <c r="J75" s="307">
        <v>1.3200000000000002E-2</v>
      </c>
      <c r="K75" s="308">
        <v>8.8000000000000005E-3</v>
      </c>
    </row>
    <row r="76" spans="2:11" ht="21" customHeight="1" x14ac:dyDescent="0.25">
      <c r="B76" s="226" t="s">
        <v>173</v>
      </c>
      <c r="C76" s="216">
        <v>50</v>
      </c>
      <c r="D76" s="175">
        <v>110.00000000000001</v>
      </c>
      <c r="E76" s="150">
        <v>-5.7200000000000001E-2</v>
      </c>
      <c r="F76" s="150">
        <v>3.63</v>
      </c>
      <c r="G76" s="205">
        <v>3.46</v>
      </c>
      <c r="H76" s="151">
        <v>2.4200000000000004</v>
      </c>
      <c r="I76" s="152">
        <v>0.53460000000000008</v>
      </c>
      <c r="J76" s="307">
        <v>1.4740000000000001E-2</v>
      </c>
      <c r="K76" s="308">
        <v>1.0120000000000001E-2</v>
      </c>
    </row>
    <row r="77" spans="2:11" ht="21" customHeight="1" x14ac:dyDescent="0.25">
      <c r="B77" s="226" t="s">
        <v>152</v>
      </c>
      <c r="C77" s="216">
        <v>60</v>
      </c>
      <c r="D77" s="175">
        <v>132</v>
      </c>
      <c r="E77" s="150">
        <v>-6.3800000000000009E-2</v>
      </c>
      <c r="F77" s="150">
        <v>5.1040000000000001</v>
      </c>
      <c r="G77" s="205">
        <v>3.35</v>
      </c>
      <c r="H77" s="151">
        <v>2.706</v>
      </c>
      <c r="I77" s="152">
        <v>0.62480000000000002</v>
      </c>
      <c r="J77" s="307">
        <v>1.7600000000000001E-2</v>
      </c>
      <c r="K77" s="308">
        <v>1.1219999999999999E-2</v>
      </c>
    </row>
    <row r="78" spans="2:11" ht="21" customHeight="1" x14ac:dyDescent="0.25">
      <c r="B78" s="209"/>
      <c r="C78" s="216">
        <v>70</v>
      </c>
      <c r="D78" s="175">
        <v>154</v>
      </c>
      <c r="E78" s="150">
        <v>-6.8200000000000011E-2</v>
      </c>
      <c r="F78" s="150">
        <v>5.61</v>
      </c>
      <c r="G78" s="205">
        <v>3.25</v>
      </c>
      <c r="H78" s="151">
        <v>2.9700000000000006</v>
      </c>
      <c r="I78" s="152">
        <v>0.68200000000000005</v>
      </c>
      <c r="J78" s="307">
        <v>1.8920000000000003E-2</v>
      </c>
      <c r="K78" s="308">
        <v>1.2320000000000001E-2</v>
      </c>
    </row>
    <row r="79" spans="2:11" ht="21" customHeight="1" x14ac:dyDescent="0.25">
      <c r="B79" s="209"/>
      <c r="C79" s="216">
        <v>80</v>
      </c>
      <c r="D79" s="175">
        <v>176</v>
      </c>
      <c r="E79" s="150">
        <v>-7.2600000000000012E-2</v>
      </c>
      <c r="F79" s="150">
        <v>6.0940000000000003</v>
      </c>
      <c r="G79" s="205">
        <v>3.17</v>
      </c>
      <c r="H79" s="151">
        <v>3.234</v>
      </c>
      <c r="I79" s="152">
        <v>0.7370000000000001</v>
      </c>
      <c r="J79" s="307">
        <v>2.0460000000000002E-2</v>
      </c>
      <c r="K79" s="308">
        <v>1.342E-2</v>
      </c>
    </row>
    <row r="80" spans="2:11" ht="21" customHeight="1" x14ac:dyDescent="0.25">
      <c r="B80" s="209"/>
      <c r="C80" s="216">
        <v>90</v>
      </c>
      <c r="D80" s="175">
        <v>198.00000000000003</v>
      </c>
      <c r="E80" s="150">
        <v>-7.7000000000000013E-2</v>
      </c>
      <c r="F80" s="150">
        <v>6.556</v>
      </c>
      <c r="G80" s="205">
        <v>3.11</v>
      </c>
      <c r="H80" s="151">
        <v>3.4760000000000004</v>
      </c>
      <c r="I80" s="152">
        <v>0.78760000000000008</v>
      </c>
      <c r="J80" s="307">
        <v>2.1560000000000006E-2</v>
      </c>
      <c r="K80" s="308">
        <v>1.4520000000000002E-2</v>
      </c>
    </row>
    <row r="81" spans="2:11" ht="21" customHeight="1" x14ac:dyDescent="0.25">
      <c r="B81" s="209"/>
      <c r="C81" s="216">
        <v>100</v>
      </c>
      <c r="D81" s="175">
        <v>220.00000000000003</v>
      </c>
      <c r="E81" s="150">
        <v>-8.14E-2</v>
      </c>
      <c r="F81" s="150">
        <v>7.0180000000000007</v>
      </c>
      <c r="G81" s="205">
        <v>3.05</v>
      </c>
      <c r="H81" s="151">
        <v>3.718</v>
      </c>
      <c r="I81" s="152">
        <v>0.83820000000000006</v>
      </c>
      <c r="J81" s="307">
        <v>2.2880000000000001E-2</v>
      </c>
      <c r="K81" s="308">
        <v>1.5400000000000002E-2</v>
      </c>
    </row>
    <row r="82" spans="2:11" ht="21" customHeight="1" thickBot="1" x14ac:dyDescent="0.3">
      <c r="B82" s="217"/>
      <c r="C82" s="218">
        <v>120</v>
      </c>
      <c r="D82" s="175">
        <v>264</v>
      </c>
      <c r="E82" s="150">
        <v>-9.0200000000000016E-2</v>
      </c>
      <c r="F82" s="150">
        <v>7.8540000000000001</v>
      </c>
      <c r="G82" s="205">
        <v>2.96</v>
      </c>
      <c r="H82" s="151">
        <v>4.1580000000000004</v>
      </c>
      <c r="I82" s="152">
        <v>0.93280000000000007</v>
      </c>
      <c r="J82" s="307">
        <v>2.5300000000000003E-2</v>
      </c>
      <c r="K82" s="308">
        <v>1.7160000000000002E-2</v>
      </c>
    </row>
  </sheetData>
  <sheetProtection password="CA7F" sheet="1" objects="1" scenarios="1"/>
  <pageMargins left="0.75" right="0.75" top="1" bottom="1" header="0.5" footer="0.5"/>
  <pageSetup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144"/>
  <sheetViews>
    <sheetView showGridLines="0" topLeftCell="A4" zoomScale="80" zoomScaleNormal="80" workbookViewId="0"/>
  </sheetViews>
  <sheetFormatPr defaultRowHeight="12.75" x14ac:dyDescent="0.2"/>
  <cols>
    <col min="1" max="1" width="1.7109375" customWidth="1"/>
    <col min="2" max="3" width="15.7109375" customWidth="1"/>
    <col min="4" max="10" width="15.7109375" style="3" customWidth="1"/>
    <col min="11" max="12" width="4.5703125" customWidth="1"/>
  </cols>
  <sheetData>
    <row r="1" spans="2:16" ht="40.5" customHeight="1" x14ac:dyDescent="0.6">
      <c r="B1" s="143" t="s">
        <v>196</v>
      </c>
      <c r="C1" s="38"/>
      <c r="D1" s="39"/>
      <c r="E1" s="39"/>
      <c r="F1" s="39"/>
      <c r="G1" s="39"/>
    </row>
    <row r="2" spans="2:16" ht="23.25" customHeight="1" x14ac:dyDescent="0.3">
      <c r="B2" s="203" t="s">
        <v>193</v>
      </c>
      <c r="C2" s="71"/>
      <c r="D2" s="35"/>
      <c r="E2" s="35"/>
      <c r="F2" s="35"/>
      <c r="G2" s="35"/>
      <c r="H2" s="35"/>
      <c r="I2" s="35"/>
      <c r="J2" s="34"/>
      <c r="K2" s="32"/>
    </row>
    <row r="3" spans="2:16" ht="9.6" customHeight="1" thickBot="1" x14ac:dyDescent="0.35">
      <c r="B3" s="71"/>
      <c r="C3" s="71"/>
      <c r="D3" s="35"/>
      <c r="E3" s="35"/>
      <c r="F3" s="35"/>
      <c r="G3" s="35"/>
      <c r="H3" s="35"/>
      <c r="I3" s="35"/>
      <c r="J3" s="35"/>
      <c r="K3" s="32"/>
    </row>
    <row r="4" spans="2:16" s="9" customFormat="1" ht="24" customHeight="1" thickBot="1" x14ac:dyDescent="0.25">
      <c r="B4" s="496" t="s">
        <v>236</v>
      </c>
      <c r="C4" s="409"/>
      <c r="D4" s="410"/>
      <c r="E4" s="411"/>
      <c r="F4" s="411"/>
      <c r="G4" s="412"/>
      <c r="H4" s="412"/>
      <c r="I4" s="412"/>
      <c r="J4" s="476"/>
      <c r="K4" s="413"/>
      <c r="L4" s="413"/>
      <c r="M4" s="413"/>
      <c r="N4" s="142"/>
    </row>
    <row r="5" spans="2:16" s="9" customFormat="1" ht="16.899999999999999" customHeight="1" thickBot="1" x14ac:dyDescent="0.35">
      <c r="B5" s="385"/>
      <c r="C5" s="99"/>
      <c r="D5" s="92"/>
      <c r="E5" s="400"/>
      <c r="F5" s="400"/>
      <c r="G5" s="91"/>
      <c r="H5" s="91"/>
      <c r="I5" s="91"/>
      <c r="J5" s="400"/>
      <c r="K5" s="408"/>
      <c r="L5" s="401"/>
      <c r="M5" s="401"/>
      <c r="N5" s="142"/>
    </row>
    <row r="6" spans="2:16" s="9" customFormat="1" ht="30" customHeight="1" thickBot="1" x14ac:dyDescent="0.3">
      <c r="B6" s="111" t="s">
        <v>225</v>
      </c>
      <c r="C6" s="90"/>
      <c r="D6" s="220"/>
      <c r="E6" s="220"/>
      <c r="F6" s="228"/>
      <c r="G6" s="229"/>
      <c r="H6" s="229"/>
      <c r="I6" s="229"/>
      <c r="J6" s="471"/>
      <c r="K6" s="475"/>
      <c r="L6" s="26" t="s">
        <v>53</v>
      </c>
      <c r="M6" s="480"/>
      <c r="N6" s="481"/>
      <c r="O6" s="481"/>
      <c r="P6" s="482"/>
    </row>
    <row r="7" spans="2:16" ht="19.899999999999999" customHeight="1" x14ac:dyDescent="0.2">
      <c r="B7" s="472" t="s">
        <v>156</v>
      </c>
      <c r="C7" s="171" t="s">
        <v>30</v>
      </c>
      <c r="D7" s="171" t="s">
        <v>26</v>
      </c>
      <c r="E7" s="171" t="s">
        <v>12</v>
      </c>
      <c r="F7" s="171" t="s">
        <v>27</v>
      </c>
      <c r="G7" s="171" t="s">
        <v>28</v>
      </c>
      <c r="H7" s="171" t="s">
        <v>42</v>
      </c>
      <c r="I7" s="171" t="s">
        <v>29</v>
      </c>
      <c r="J7" s="172" t="s">
        <v>31</v>
      </c>
      <c r="L7" s="100" t="s">
        <v>166</v>
      </c>
      <c r="M7" s="477"/>
      <c r="N7" s="483"/>
      <c r="O7" s="483"/>
      <c r="P7" s="484"/>
    </row>
    <row r="8" spans="2:16" ht="19.899999999999999" customHeight="1" x14ac:dyDescent="0.25">
      <c r="B8" s="243">
        <v>44</v>
      </c>
      <c r="C8" s="150">
        <v>0.22000000000000003</v>
      </c>
      <c r="D8" s="150">
        <v>1.254</v>
      </c>
      <c r="E8" s="205">
        <v>2.86</v>
      </c>
      <c r="F8" s="151">
        <v>0.66</v>
      </c>
      <c r="G8" s="152">
        <v>0.16059999999999999</v>
      </c>
      <c r="H8" s="307">
        <v>5.0600000000000003E-3</v>
      </c>
      <c r="I8" s="308">
        <v>3.3000000000000004E-3</v>
      </c>
      <c r="J8" s="337">
        <f>+H8/I8</f>
        <v>1.5333333333333332</v>
      </c>
      <c r="L8" s="100" t="s">
        <v>165</v>
      </c>
      <c r="M8" s="477"/>
      <c r="N8" s="483"/>
      <c r="O8" s="483"/>
      <c r="P8" s="484"/>
    </row>
    <row r="9" spans="2:16" ht="19.899999999999999" customHeight="1" x14ac:dyDescent="0.25">
      <c r="B9" s="243">
        <v>44</v>
      </c>
      <c r="C9" s="150">
        <v>0.33</v>
      </c>
      <c r="D9" s="150">
        <v>1.7160000000000002</v>
      </c>
      <c r="E9" s="205">
        <v>3.91</v>
      </c>
      <c r="F9" s="151">
        <v>0.90200000000000002</v>
      </c>
      <c r="G9" s="152">
        <v>0.21780000000000002</v>
      </c>
      <c r="H9" s="307">
        <v>6.8200000000000005E-3</v>
      </c>
      <c r="I9" s="308">
        <v>4.8400000000000006E-3</v>
      </c>
      <c r="J9" s="337">
        <f t="shared" ref="J9:J11" si="0">+H9/I9</f>
        <v>1.4090909090909089</v>
      </c>
      <c r="L9" s="100" t="s">
        <v>20</v>
      </c>
      <c r="M9" s="477"/>
      <c r="N9" s="483"/>
      <c r="O9" s="483"/>
      <c r="P9" s="484"/>
    </row>
    <row r="10" spans="2:16" ht="19.899999999999999" customHeight="1" x14ac:dyDescent="0.25">
      <c r="B10" s="243">
        <v>44</v>
      </c>
      <c r="C10" s="150">
        <v>0.44000000000000006</v>
      </c>
      <c r="D10" s="150">
        <v>1.298</v>
      </c>
      <c r="E10" s="205">
        <v>2.97</v>
      </c>
      <c r="F10" s="151">
        <v>0.8580000000000001</v>
      </c>
      <c r="G10" s="152">
        <v>0.24420000000000003</v>
      </c>
      <c r="H10" s="307">
        <v>8.1400000000000014E-3</v>
      </c>
      <c r="I10" s="308">
        <v>5.5000000000000005E-3</v>
      </c>
      <c r="J10" s="337">
        <f t="shared" si="0"/>
        <v>1.4800000000000002</v>
      </c>
      <c r="L10" s="100" t="s">
        <v>21</v>
      </c>
      <c r="M10" s="477"/>
      <c r="N10" s="483"/>
      <c r="O10" s="483"/>
      <c r="P10" s="484"/>
    </row>
    <row r="11" spans="2:16" ht="19.899999999999999" customHeight="1" thickBot="1" x14ac:dyDescent="0.3">
      <c r="B11" s="247">
        <v>44</v>
      </c>
      <c r="C11" s="163">
        <v>0.66</v>
      </c>
      <c r="D11" s="163">
        <v>1.3420000000000001</v>
      </c>
      <c r="E11" s="473">
        <v>3.04</v>
      </c>
      <c r="F11" s="164">
        <v>1.056</v>
      </c>
      <c r="G11" s="165">
        <v>0.3256</v>
      </c>
      <c r="H11" s="364">
        <v>1.1219999999999999E-2</v>
      </c>
      <c r="I11" s="474">
        <v>7.7000000000000011E-3</v>
      </c>
      <c r="J11" s="362">
        <f t="shared" si="0"/>
        <v>1.4571428571428569</v>
      </c>
      <c r="L11" s="100" t="s">
        <v>22</v>
      </c>
      <c r="M11" s="477"/>
      <c r="N11" s="483"/>
      <c r="O11" s="483"/>
      <c r="P11" s="484"/>
    </row>
    <row r="12" spans="2:16" ht="19.899999999999999" customHeight="1" x14ac:dyDescent="0.2">
      <c r="B12" s="469" t="s">
        <v>156</v>
      </c>
      <c r="C12" s="469" t="s">
        <v>30</v>
      </c>
      <c r="D12" s="469" t="s">
        <v>26</v>
      </c>
      <c r="E12" s="469" t="s">
        <v>12</v>
      </c>
      <c r="F12" s="469" t="s">
        <v>27</v>
      </c>
      <c r="G12" s="469" t="s">
        <v>28</v>
      </c>
      <c r="H12" s="171" t="s">
        <v>42</v>
      </c>
      <c r="I12" s="171" t="s">
        <v>29</v>
      </c>
      <c r="J12" s="470" t="s">
        <v>31</v>
      </c>
      <c r="L12" s="100" t="s">
        <v>23</v>
      </c>
      <c r="M12" s="477"/>
      <c r="N12" s="483"/>
      <c r="O12" s="483"/>
      <c r="P12" s="484"/>
    </row>
    <row r="13" spans="2:16" ht="19.899999999999999" customHeight="1" x14ac:dyDescent="0.25">
      <c r="B13" s="148">
        <v>66</v>
      </c>
      <c r="C13" s="150">
        <v>0.44000000000000006</v>
      </c>
      <c r="D13" s="150">
        <v>2.3100000000000005</v>
      </c>
      <c r="E13" s="205">
        <v>3.51</v>
      </c>
      <c r="F13" s="151">
        <v>1.2320000000000002</v>
      </c>
      <c r="G13" s="152">
        <v>0.28820000000000001</v>
      </c>
      <c r="H13" s="307">
        <v>9.0200000000000002E-3</v>
      </c>
      <c r="I13" s="308">
        <v>6.3800000000000003E-3</v>
      </c>
      <c r="J13" s="230">
        <f t="shared" ref="J13:J16" si="1">+H13/I13</f>
        <v>1.4137931034482758</v>
      </c>
      <c r="L13" s="100" t="s">
        <v>24</v>
      </c>
      <c r="M13" s="477"/>
      <c r="N13" s="483"/>
      <c r="O13" s="483"/>
      <c r="P13" s="484"/>
    </row>
    <row r="14" spans="2:16" ht="19.899999999999999" customHeight="1" thickBot="1" x14ac:dyDescent="0.3">
      <c r="B14" s="148">
        <v>66</v>
      </c>
      <c r="C14" s="150">
        <v>0.55000000000000004</v>
      </c>
      <c r="D14" s="150">
        <v>1.6720000000000002</v>
      </c>
      <c r="E14" s="205">
        <v>2.5299999999999998</v>
      </c>
      <c r="F14" s="151">
        <v>1.1000000000000001</v>
      </c>
      <c r="G14" s="152">
        <v>0.30580000000000007</v>
      </c>
      <c r="H14" s="307">
        <v>9.9000000000000008E-3</v>
      </c>
      <c r="I14" s="308">
        <v>7.0400000000000011E-3</v>
      </c>
      <c r="J14" s="230">
        <f t="shared" si="1"/>
        <v>1.40625</v>
      </c>
      <c r="L14" s="101"/>
      <c r="M14" s="131"/>
      <c r="N14" s="485"/>
      <c r="O14" s="485"/>
      <c r="P14" s="486"/>
    </row>
    <row r="15" spans="2:16" ht="19.899999999999999" customHeight="1" x14ac:dyDescent="0.25">
      <c r="B15" s="148">
        <v>66</v>
      </c>
      <c r="C15" s="150">
        <v>0.66</v>
      </c>
      <c r="D15" s="150">
        <v>1.9360000000000002</v>
      </c>
      <c r="E15" s="205">
        <v>2.93</v>
      </c>
      <c r="F15" s="151">
        <v>1.276</v>
      </c>
      <c r="G15" s="152">
        <v>0.35640000000000005</v>
      </c>
      <c r="H15" s="307">
        <v>1.166E-2</v>
      </c>
      <c r="I15" s="308">
        <v>8.3600000000000011E-3</v>
      </c>
      <c r="J15" s="230">
        <f t="shared" si="1"/>
        <v>1.3947368421052631</v>
      </c>
      <c r="L15" s="478"/>
      <c r="M15" s="30"/>
    </row>
    <row r="16" spans="2:16" ht="19.899999999999999" customHeight="1" x14ac:dyDescent="0.25">
      <c r="B16" s="148">
        <v>66</v>
      </c>
      <c r="C16" s="150">
        <v>0.88000000000000012</v>
      </c>
      <c r="D16" s="150">
        <v>2.4640000000000004</v>
      </c>
      <c r="E16" s="205">
        <v>3.72</v>
      </c>
      <c r="F16" s="151">
        <v>1.6280000000000001</v>
      </c>
      <c r="G16" s="152">
        <v>0.45760000000000001</v>
      </c>
      <c r="H16" s="307">
        <v>1.5180000000000003E-2</v>
      </c>
      <c r="I16" s="308">
        <v>1.1000000000000001E-2</v>
      </c>
      <c r="J16" s="230">
        <f t="shared" si="1"/>
        <v>1.3800000000000001</v>
      </c>
      <c r="L16" s="102"/>
      <c r="M16" s="103"/>
    </row>
    <row r="17" spans="2:10" ht="19.899999999999999" customHeight="1" x14ac:dyDescent="0.2">
      <c r="B17" s="171" t="s">
        <v>156</v>
      </c>
      <c r="C17" s="171" t="s">
        <v>30</v>
      </c>
      <c r="D17" s="171" t="s">
        <v>26</v>
      </c>
      <c r="E17" s="171" t="s">
        <v>12</v>
      </c>
      <c r="F17" s="171" t="s">
        <v>27</v>
      </c>
      <c r="G17" s="171" t="s">
        <v>28</v>
      </c>
      <c r="H17" s="171" t="s">
        <v>42</v>
      </c>
      <c r="I17" s="171" t="s">
        <v>29</v>
      </c>
      <c r="J17" s="171" t="s">
        <v>31</v>
      </c>
    </row>
    <row r="18" spans="2:10" ht="19.899999999999999" customHeight="1" x14ac:dyDescent="0.25">
      <c r="B18" s="148">
        <v>88</v>
      </c>
      <c r="C18" s="150">
        <v>0.55000000000000004</v>
      </c>
      <c r="D18" s="150">
        <v>2.9040000000000004</v>
      </c>
      <c r="E18" s="205">
        <v>3.31</v>
      </c>
      <c r="F18" s="151">
        <v>1.54</v>
      </c>
      <c r="G18" s="152">
        <v>0.35860000000000003</v>
      </c>
      <c r="H18" s="307">
        <v>1.1000000000000001E-2</v>
      </c>
      <c r="I18" s="308">
        <v>8.1400000000000014E-3</v>
      </c>
      <c r="J18" s="230">
        <f t="shared" ref="J18:J21" si="2">+H18/I18</f>
        <v>1.3513513513513513</v>
      </c>
    </row>
    <row r="19" spans="2:10" ht="19.899999999999999" customHeight="1" x14ac:dyDescent="0.25">
      <c r="B19" s="148">
        <v>88</v>
      </c>
      <c r="C19" s="150">
        <v>0.66</v>
      </c>
      <c r="D19" s="150">
        <v>3.3880000000000003</v>
      </c>
      <c r="E19" s="205">
        <v>3.84</v>
      </c>
      <c r="F19" s="151">
        <v>1.804</v>
      </c>
      <c r="G19" s="152">
        <v>0.41800000000000004</v>
      </c>
      <c r="H19" s="307">
        <v>1.2980000000000002E-2</v>
      </c>
      <c r="I19" s="308">
        <v>9.6800000000000011E-3</v>
      </c>
      <c r="J19" s="230">
        <f t="shared" si="2"/>
        <v>1.3409090909090911</v>
      </c>
    </row>
    <row r="20" spans="2:10" ht="19.899999999999999" customHeight="1" x14ac:dyDescent="0.25">
      <c r="B20" s="148">
        <v>88</v>
      </c>
      <c r="C20" s="150">
        <v>0.88000000000000012</v>
      </c>
      <c r="D20" s="150">
        <v>2.552</v>
      </c>
      <c r="E20" s="205">
        <v>2.91</v>
      </c>
      <c r="F20" s="151">
        <v>1.6940000000000002</v>
      </c>
      <c r="G20" s="152">
        <v>0.46860000000000002</v>
      </c>
      <c r="H20" s="307">
        <v>1.5400000000000002E-2</v>
      </c>
      <c r="I20" s="308">
        <v>1.1219999999999999E-2</v>
      </c>
      <c r="J20" s="230">
        <f t="shared" si="2"/>
        <v>1.3725490196078434</v>
      </c>
    </row>
    <row r="21" spans="2:10" ht="19.899999999999999" customHeight="1" x14ac:dyDescent="0.25">
      <c r="B21" s="148">
        <v>88</v>
      </c>
      <c r="C21" s="150">
        <v>1.1000000000000001</v>
      </c>
      <c r="D21" s="150">
        <v>3.08</v>
      </c>
      <c r="E21" s="205">
        <v>3.51</v>
      </c>
      <c r="F21" s="151">
        <v>2.0460000000000003</v>
      </c>
      <c r="G21" s="152">
        <v>0.56980000000000008</v>
      </c>
      <c r="H21" s="307">
        <v>1.8920000000000003E-2</v>
      </c>
      <c r="I21" s="308">
        <v>1.3860000000000001E-2</v>
      </c>
      <c r="J21" s="230">
        <f t="shared" si="2"/>
        <v>1.3650793650793651</v>
      </c>
    </row>
    <row r="22" spans="2:10" ht="19.899999999999999" customHeight="1" x14ac:dyDescent="0.2">
      <c r="B22" s="171" t="s">
        <v>156</v>
      </c>
      <c r="C22" s="171" t="s">
        <v>30</v>
      </c>
      <c r="D22" s="171" t="s">
        <v>26</v>
      </c>
      <c r="E22" s="171" t="s">
        <v>12</v>
      </c>
      <c r="F22" s="171" t="s">
        <v>27</v>
      </c>
      <c r="G22" s="171" t="s">
        <v>28</v>
      </c>
      <c r="H22" s="171" t="s">
        <v>42</v>
      </c>
      <c r="I22" s="171" t="s">
        <v>29</v>
      </c>
      <c r="J22" s="171" t="s">
        <v>31</v>
      </c>
    </row>
    <row r="23" spans="2:10" ht="19.899999999999999" customHeight="1" x14ac:dyDescent="0.25">
      <c r="B23" s="148">
        <v>110.00000000000001</v>
      </c>
      <c r="C23" s="150">
        <v>0.55000000000000004</v>
      </c>
      <c r="D23" s="150">
        <v>3.036</v>
      </c>
      <c r="E23" s="205">
        <v>2.76</v>
      </c>
      <c r="F23" s="151">
        <v>1.6060000000000001</v>
      </c>
      <c r="G23" s="152">
        <v>0.37180000000000007</v>
      </c>
      <c r="H23" s="307">
        <v>1.1219999999999999E-2</v>
      </c>
      <c r="I23" s="308">
        <v>8.3600000000000011E-3</v>
      </c>
      <c r="J23" s="230">
        <f t="shared" ref="J23:J27" si="3">+H23/I23</f>
        <v>1.3421052631578945</v>
      </c>
    </row>
    <row r="24" spans="2:10" ht="19.899999999999999" customHeight="1" x14ac:dyDescent="0.25">
      <c r="B24" s="148">
        <v>110.00000000000001</v>
      </c>
      <c r="C24" s="150">
        <v>0.66</v>
      </c>
      <c r="D24" s="150">
        <v>3.4980000000000007</v>
      </c>
      <c r="E24" s="205">
        <v>3.19</v>
      </c>
      <c r="F24" s="151">
        <v>1.87</v>
      </c>
      <c r="G24" s="152">
        <v>0.42900000000000005</v>
      </c>
      <c r="H24" s="307">
        <v>1.3200000000000002E-2</v>
      </c>
      <c r="I24" s="308">
        <v>9.9000000000000008E-3</v>
      </c>
      <c r="J24" s="230">
        <f t="shared" si="3"/>
        <v>1.3333333333333335</v>
      </c>
    </row>
    <row r="25" spans="2:10" ht="19.899999999999999" customHeight="1" x14ac:dyDescent="0.25">
      <c r="B25" s="148">
        <v>110.00000000000001</v>
      </c>
      <c r="C25" s="150">
        <v>0.88000000000000012</v>
      </c>
      <c r="D25" s="150">
        <v>2.6619999999999999</v>
      </c>
      <c r="E25" s="205">
        <v>2.42</v>
      </c>
      <c r="F25" s="151">
        <v>1.7600000000000002</v>
      </c>
      <c r="G25" s="152">
        <v>0.47960000000000003</v>
      </c>
      <c r="H25" s="307">
        <v>1.5400000000000002E-2</v>
      </c>
      <c r="I25" s="308">
        <v>1.1219999999999999E-2</v>
      </c>
      <c r="J25" s="230">
        <f t="shared" si="3"/>
        <v>1.3725490196078434</v>
      </c>
    </row>
    <row r="26" spans="2:10" ht="19.899999999999999" customHeight="1" x14ac:dyDescent="0.25">
      <c r="B26" s="148">
        <v>110.00000000000001</v>
      </c>
      <c r="C26" s="150">
        <v>1.1000000000000001</v>
      </c>
      <c r="D26" s="150">
        <v>3.19</v>
      </c>
      <c r="E26" s="205">
        <v>2.9</v>
      </c>
      <c r="F26" s="151">
        <v>2.1120000000000001</v>
      </c>
      <c r="G26" s="152">
        <v>0.58080000000000009</v>
      </c>
      <c r="H26" s="307">
        <v>1.8920000000000003E-2</v>
      </c>
      <c r="I26" s="308">
        <v>1.3860000000000001E-2</v>
      </c>
      <c r="J26" s="230">
        <f t="shared" si="3"/>
        <v>1.3650793650793651</v>
      </c>
    </row>
    <row r="27" spans="2:10" ht="19.899999999999999" customHeight="1" x14ac:dyDescent="0.25">
      <c r="B27" s="148">
        <v>110.00000000000001</v>
      </c>
      <c r="C27" s="150">
        <v>1.32</v>
      </c>
      <c r="D27" s="150">
        <v>3.718</v>
      </c>
      <c r="E27" s="205">
        <v>3.38</v>
      </c>
      <c r="F27" s="151">
        <v>2.4640000000000004</v>
      </c>
      <c r="G27" s="152">
        <v>0.68200000000000005</v>
      </c>
      <c r="H27" s="307">
        <v>2.2439999999999998E-2</v>
      </c>
      <c r="I27" s="308">
        <v>1.6720000000000002E-2</v>
      </c>
      <c r="J27" s="230">
        <f t="shared" si="3"/>
        <v>1.3421052631578945</v>
      </c>
    </row>
    <row r="28" spans="2:10" ht="19.899999999999999" customHeight="1" x14ac:dyDescent="0.2">
      <c r="B28" s="171" t="s">
        <v>156</v>
      </c>
      <c r="C28" s="171" t="s">
        <v>30</v>
      </c>
      <c r="D28" s="171" t="s">
        <v>26</v>
      </c>
      <c r="E28" s="171" t="s">
        <v>12</v>
      </c>
      <c r="F28" s="171" t="s">
        <v>27</v>
      </c>
      <c r="G28" s="171" t="s">
        <v>28</v>
      </c>
      <c r="H28" s="171" t="s">
        <v>42</v>
      </c>
      <c r="I28" s="171" t="s">
        <v>29</v>
      </c>
      <c r="J28" s="171" t="s">
        <v>31</v>
      </c>
    </row>
    <row r="29" spans="2:10" ht="19.899999999999999" customHeight="1" x14ac:dyDescent="0.25">
      <c r="B29" s="148">
        <v>132</v>
      </c>
      <c r="C29" s="150">
        <v>0.55000000000000004</v>
      </c>
      <c r="D29" s="150">
        <v>3.1459999999999999</v>
      </c>
      <c r="E29" s="205">
        <v>2.39</v>
      </c>
      <c r="F29" s="151">
        <v>1.6720000000000002</v>
      </c>
      <c r="G29" s="152">
        <v>0.38280000000000003</v>
      </c>
      <c r="H29" s="307">
        <v>1.1219999999999999E-2</v>
      </c>
      <c r="I29" s="308">
        <v>8.3600000000000011E-3</v>
      </c>
      <c r="J29" s="230">
        <f t="shared" ref="J29:J33" si="4">+H29/I29</f>
        <v>1.3421052631578945</v>
      </c>
    </row>
    <row r="30" spans="2:10" ht="19.899999999999999" customHeight="1" x14ac:dyDescent="0.25">
      <c r="B30" s="148">
        <v>132</v>
      </c>
      <c r="C30" s="150">
        <v>0.66</v>
      </c>
      <c r="D30" s="150">
        <v>3.63</v>
      </c>
      <c r="E30" s="205">
        <v>2.75</v>
      </c>
      <c r="F30" s="151">
        <v>1.9140000000000001</v>
      </c>
      <c r="G30" s="152">
        <v>0.44220000000000004</v>
      </c>
      <c r="H30" s="307">
        <v>1.3200000000000002E-2</v>
      </c>
      <c r="I30" s="308">
        <v>9.9000000000000008E-3</v>
      </c>
      <c r="J30" s="230">
        <f t="shared" si="4"/>
        <v>1.3333333333333335</v>
      </c>
    </row>
    <row r="31" spans="2:10" ht="19.899999999999999" customHeight="1" x14ac:dyDescent="0.25">
      <c r="B31" s="148">
        <v>132</v>
      </c>
      <c r="C31" s="150">
        <v>0.88000000000000012</v>
      </c>
      <c r="D31" s="150">
        <v>4.5760000000000005</v>
      </c>
      <c r="E31" s="205">
        <v>3.47</v>
      </c>
      <c r="F31" s="151">
        <v>2.4200000000000004</v>
      </c>
      <c r="G31" s="152">
        <v>0.55880000000000007</v>
      </c>
      <c r="H31" s="307">
        <v>1.7160000000000002E-2</v>
      </c>
      <c r="I31" s="308">
        <v>1.2980000000000002E-2</v>
      </c>
      <c r="J31" s="230">
        <f t="shared" si="4"/>
        <v>1.3220338983050848</v>
      </c>
    </row>
    <row r="32" spans="2:10" ht="19.899999999999999" customHeight="1" x14ac:dyDescent="0.25">
      <c r="B32" s="148">
        <v>132</v>
      </c>
      <c r="C32" s="150">
        <v>1.1000000000000001</v>
      </c>
      <c r="D32" s="150">
        <v>3.278</v>
      </c>
      <c r="E32" s="205">
        <v>2.4900000000000002</v>
      </c>
      <c r="F32" s="151">
        <v>2.1779999999999999</v>
      </c>
      <c r="G32" s="152">
        <v>0.5918000000000001</v>
      </c>
      <c r="H32" s="307">
        <v>1.9140000000000001E-2</v>
      </c>
      <c r="I32" s="308">
        <v>1.4080000000000002E-2</v>
      </c>
      <c r="J32" s="230">
        <f t="shared" si="4"/>
        <v>1.3593749999999998</v>
      </c>
    </row>
    <row r="33" spans="2:11" ht="19.899999999999999" customHeight="1" x14ac:dyDescent="0.25">
      <c r="B33" s="148">
        <v>132</v>
      </c>
      <c r="C33" s="150">
        <v>1.32</v>
      </c>
      <c r="D33" s="150">
        <v>3.8280000000000003</v>
      </c>
      <c r="E33" s="205">
        <v>2.9</v>
      </c>
      <c r="F33" s="151">
        <v>2.5299999999999998</v>
      </c>
      <c r="G33" s="152">
        <v>0.69300000000000006</v>
      </c>
      <c r="H33" s="307">
        <v>2.2660000000000003E-2</v>
      </c>
      <c r="I33" s="308">
        <v>1.6720000000000002E-2</v>
      </c>
      <c r="J33" s="230">
        <f t="shared" si="4"/>
        <v>1.3552631578947369</v>
      </c>
    </row>
    <row r="34" spans="2:11" ht="19.899999999999999" customHeight="1" x14ac:dyDescent="0.2">
      <c r="B34" s="171" t="s">
        <v>156</v>
      </c>
      <c r="C34" s="171" t="s">
        <v>30</v>
      </c>
      <c r="D34" s="171" t="s">
        <v>26</v>
      </c>
      <c r="E34" s="171" t="s">
        <v>12</v>
      </c>
      <c r="F34" s="171" t="s">
        <v>27</v>
      </c>
      <c r="G34" s="171" t="s">
        <v>28</v>
      </c>
      <c r="H34" s="171" t="s">
        <v>42</v>
      </c>
      <c r="I34" s="171" t="s">
        <v>29</v>
      </c>
      <c r="J34" s="171" t="s">
        <v>31</v>
      </c>
    </row>
    <row r="35" spans="2:11" ht="19.899999999999999" customHeight="1" x14ac:dyDescent="0.25">
      <c r="B35" s="148">
        <v>154</v>
      </c>
      <c r="C35" s="150">
        <v>0.33</v>
      </c>
      <c r="D35" s="150">
        <v>2.2880000000000003</v>
      </c>
      <c r="E35" s="205">
        <v>1.49</v>
      </c>
      <c r="F35" s="151">
        <v>1.2100000000000002</v>
      </c>
      <c r="G35" s="152">
        <v>0.27500000000000002</v>
      </c>
      <c r="H35" s="307">
        <v>7.4800000000000005E-3</v>
      </c>
      <c r="I35" s="308">
        <v>5.28E-3</v>
      </c>
      <c r="J35" s="230">
        <f t="shared" ref="J35:J39" si="5">+H35/I35</f>
        <v>1.4166666666666667</v>
      </c>
    </row>
    <row r="36" spans="2:11" ht="19.899999999999999" customHeight="1" x14ac:dyDescent="0.25">
      <c r="B36" s="148">
        <v>154</v>
      </c>
      <c r="C36" s="150">
        <v>0.44000000000000006</v>
      </c>
      <c r="D36" s="150">
        <v>2.7720000000000002</v>
      </c>
      <c r="E36" s="205">
        <v>1.8</v>
      </c>
      <c r="F36" s="151">
        <v>1.4740000000000002</v>
      </c>
      <c r="G36" s="152">
        <v>0.33440000000000003</v>
      </c>
      <c r="H36" s="307">
        <v>9.4600000000000014E-3</v>
      </c>
      <c r="I36" s="308">
        <v>6.8200000000000005E-3</v>
      </c>
      <c r="J36" s="230">
        <f t="shared" si="5"/>
        <v>1.3870967741935485</v>
      </c>
    </row>
    <row r="37" spans="2:11" ht="19.899999999999999" customHeight="1" x14ac:dyDescent="0.25">
      <c r="B37" s="148">
        <v>154</v>
      </c>
      <c r="C37" s="150">
        <v>0.66</v>
      </c>
      <c r="D37" s="150">
        <v>3.74</v>
      </c>
      <c r="E37" s="205">
        <v>2.4300000000000002</v>
      </c>
      <c r="F37" s="151">
        <v>1.9800000000000002</v>
      </c>
      <c r="G37" s="152">
        <v>0.45319999999999999</v>
      </c>
      <c r="H37" s="307">
        <v>1.342E-2</v>
      </c>
      <c r="I37" s="308">
        <v>1.0120000000000001E-2</v>
      </c>
      <c r="J37" s="230">
        <f t="shared" si="5"/>
        <v>1.326086956521739</v>
      </c>
    </row>
    <row r="38" spans="2:11" ht="19.899999999999999" customHeight="1" x14ac:dyDescent="0.25">
      <c r="B38" s="148">
        <v>154</v>
      </c>
      <c r="C38" s="150">
        <v>0.88000000000000012</v>
      </c>
      <c r="D38" s="150">
        <v>4.7080000000000011</v>
      </c>
      <c r="E38" s="205">
        <v>3.05</v>
      </c>
      <c r="F38" s="151">
        <v>2.4859999999999998</v>
      </c>
      <c r="G38" s="152">
        <v>0.56980000000000008</v>
      </c>
      <c r="H38" s="307">
        <v>1.7380000000000003E-2</v>
      </c>
      <c r="I38" s="308">
        <v>1.3200000000000002E-2</v>
      </c>
      <c r="J38" s="230">
        <f t="shared" si="5"/>
        <v>1.3166666666666667</v>
      </c>
    </row>
    <row r="39" spans="2:11" ht="19.899999999999999" customHeight="1" x14ac:dyDescent="0.25">
      <c r="B39" s="148">
        <v>154</v>
      </c>
      <c r="C39" s="150">
        <v>1.1000000000000001</v>
      </c>
      <c r="D39" s="150">
        <v>5.6539999999999999</v>
      </c>
      <c r="E39" s="205">
        <v>3.68</v>
      </c>
      <c r="F39" s="151">
        <v>2.9920000000000004</v>
      </c>
      <c r="G39" s="152">
        <v>0.6886000000000001</v>
      </c>
      <c r="H39" s="307">
        <v>2.112E-2</v>
      </c>
      <c r="I39" s="308">
        <v>1.6280000000000003E-2</v>
      </c>
      <c r="J39" s="230">
        <f t="shared" si="5"/>
        <v>1.2972972972972971</v>
      </c>
    </row>
    <row r="40" spans="2:11" ht="25.15" customHeight="1" thickBot="1" x14ac:dyDescent="0.3">
      <c r="B40" s="203"/>
      <c r="C40" s="203"/>
      <c r="D40" s="225"/>
      <c r="E40" s="225"/>
      <c r="F40" s="225"/>
      <c r="G40" s="225"/>
      <c r="H40" s="225"/>
      <c r="I40" s="225"/>
      <c r="J40" s="225"/>
      <c r="K40" s="203"/>
    </row>
    <row r="41" spans="2:11" ht="31.9" customHeight="1" thickBot="1" x14ac:dyDescent="0.3">
      <c r="B41" s="111" t="s">
        <v>224</v>
      </c>
      <c r="C41" s="90"/>
      <c r="D41" s="220"/>
      <c r="E41" s="220"/>
      <c r="F41" s="228"/>
      <c r="G41" s="229"/>
      <c r="H41" s="229"/>
      <c r="I41" s="229"/>
      <c r="J41" s="471"/>
      <c r="K41" s="475"/>
    </row>
    <row r="42" spans="2:11" ht="19.899999999999999" customHeight="1" x14ac:dyDescent="0.2">
      <c r="B42" s="171" t="s">
        <v>156</v>
      </c>
      <c r="C42" s="171" t="s">
        <v>30</v>
      </c>
      <c r="D42" s="171" t="s">
        <v>26</v>
      </c>
      <c r="E42" s="171" t="s">
        <v>12</v>
      </c>
      <c r="F42" s="171" t="s">
        <v>27</v>
      </c>
      <c r="G42" s="171" t="s">
        <v>28</v>
      </c>
      <c r="H42" s="171" t="s">
        <v>42</v>
      </c>
      <c r="I42" s="171" t="s">
        <v>29</v>
      </c>
      <c r="J42" s="171" t="s">
        <v>31</v>
      </c>
    </row>
    <row r="43" spans="2:11" ht="19.899999999999999" customHeight="1" x14ac:dyDescent="0.25">
      <c r="B43" s="175">
        <v>44</v>
      </c>
      <c r="C43" s="150">
        <v>0.22000000000000003</v>
      </c>
      <c r="D43" s="150">
        <v>1.3860000000000001</v>
      </c>
      <c r="E43" s="205">
        <v>3.16</v>
      </c>
      <c r="F43" s="151">
        <v>0.92400000000000004</v>
      </c>
      <c r="G43" s="152">
        <v>0.14520000000000002</v>
      </c>
      <c r="H43" s="307">
        <v>4.6200000000000008E-3</v>
      </c>
      <c r="I43" s="308">
        <v>3.3000000000000004E-3</v>
      </c>
      <c r="J43" s="230">
        <f t="shared" ref="J43:J46" si="6">+H43/I43</f>
        <v>1.4000000000000001</v>
      </c>
    </row>
    <row r="44" spans="2:11" ht="19.899999999999999" customHeight="1" x14ac:dyDescent="0.25">
      <c r="B44" s="175">
        <v>44</v>
      </c>
      <c r="C44" s="150">
        <v>0.33</v>
      </c>
      <c r="D44" s="150">
        <v>1.4300000000000002</v>
      </c>
      <c r="E44" s="205">
        <v>3.25</v>
      </c>
      <c r="F44" s="151">
        <v>1.1440000000000001</v>
      </c>
      <c r="G44" s="152">
        <v>0.17600000000000002</v>
      </c>
      <c r="H44" s="307">
        <v>5.7200000000000003E-3</v>
      </c>
      <c r="I44" s="308">
        <v>4.4000000000000003E-3</v>
      </c>
      <c r="J44" s="230">
        <f t="shared" si="6"/>
        <v>1.3</v>
      </c>
    </row>
    <row r="45" spans="2:11" ht="19.899999999999999" customHeight="1" x14ac:dyDescent="0.25">
      <c r="B45" s="175">
        <v>44</v>
      </c>
      <c r="C45" s="150">
        <v>0.44000000000000006</v>
      </c>
      <c r="D45" s="150">
        <v>1.8260000000000001</v>
      </c>
      <c r="E45" s="205">
        <v>4.17</v>
      </c>
      <c r="F45" s="151">
        <v>1.4520000000000002</v>
      </c>
      <c r="G45" s="152">
        <v>0.22220000000000004</v>
      </c>
      <c r="H45" s="307">
        <v>7.4800000000000005E-3</v>
      </c>
      <c r="I45" s="308">
        <v>5.9400000000000008E-3</v>
      </c>
      <c r="J45" s="230">
        <f t="shared" si="6"/>
        <v>1.2592592592592591</v>
      </c>
    </row>
    <row r="46" spans="2:11" ht="19.899999999999999" customHeight="1" x14ac:dyDescent="0.25">
      <c r="B46" s="175">
        <v>44</v>
      </c>
      <c r="C46" s="150">
        <v>0.66</v>
      </c>
      <c r="D46" s="150">
        <v>2.64</v>
      </c>
      <c r="E46" s="205">
        <v>6</v>
      </c>
      <c r="F46" s="151">
        <v>2.09</v>
      </c>
      <c r="G46" s="152">
        <v>0.31240000000000001</v>
      </c>
      <c r="H46" s="307">
        <v>1.0780000000000003E-2</v>
      </c>
      <c r="I46" s="308">
        <v>8.8000000000000005E-3</v>
      </c>
      <c r="J46" s="230">
        <f t="shared" si="6"/>
        <v>1.2250000000000003</v>
      </c>
    </row>
    <row r="47" spans="2:11" ht="19.899999999999999" customHeight="1" x14ac:dyDescent="0.2">
      <c r="B47" s="171" t="s">
        <v>156</v>
      </c>
      <c r="C47" s="171" t="s">
        <v>30</v>
      </c>
      <c r="D47" s="171" t="s">
        <v>26</v>
      </c>
      <c r="E47" s="171" t="s">
        <v>12</v>
      </c>
      <c r="F47" s="171" t="s">
        <v>27</v>
      </c>
      <c r="G47" s="171" t="s">
        <v>28</v>
      </c>
      <c r="H47" s="171" t="s">
        <v>42</v>
      </c>
      <c r="I47" s="171" t="s">
        <v>29</v>
      </c>
      <c r="J47" s="171" t="s">
        <v>31</v>
      </c>
    </row>
    <row r="48" spans="2:11" ht="19.899999999999999" customHeight="1" x14ac:dyDescent="0.25">
      <c r="B48" s="148">
        <v>66</v>
      </c>
      <c r="C48" s="150">
        <v>0.44000000000000006</v>
      </c>
      <c r="D48" s="150">
        <v>2.64</v>
      </c>
      <c r="E48" s="205">
        <v>3.99</v>
      </c>
      <c r="F48" s="151">
        <v>1.7380000000000002</v>
      </c>
      <c r="G48" s="152">
        <v>0.26180000000000003</v>
      </c>
      <c r="H48" s="307">
        <v>8.1400000000000014E-3</v>
      </c>
      <c r="I48" s="308">
        <v>6.6000000000000008E-3</v>
      </c>
      <c r="J48" s="230">
        <f t="shared" ref="J48:J51" si="7">+H48/I48</f>
        <v>1.2333333333333334</v>
      </c>
    </row>
    <row r="49" spans="2:10" ht="19.899999999999999" customHeight="1" x14ac:dyDescent="0.25">
      <c r="B49" s="148">
        <v>66</v>
      </c>
      <c r="C49" s="150">
        <v>0.55000000000000004</v>
      </c>
      <c r="D49" s="150">
        <v>2.3320000000000003</v>
      </c>
      <c r="E49" s="205">
        <v>3.54</v>
      </c>
      <c r="F49" s="151">
        <v>1.8480000000000001</v>
      </c>
      <c r="G49" s="152">
        <v>0.27940000000000004</v>
      </c>
      <c r="H49" s="307">
        <v>9.2400000000000017E-3</v>
      </c>
      <c r="I49" s="308">
        <v>7.4800000000000005E-3</v>
      </c>
      <c r="J49" s="230">
        <f t="shared" si="7"/>
        <v>1.2352941176470589</v>
      </c>
    </row>
    <row r="50" spans="2:10" ht="19.899999999999999" customHeight="1" x14ac:dyDescent="0.25">
      <c r="B50" s="148">
        <v>66</v>
      </c>
      <c r="C50" s="150">
        <v>0.66</v>
      </c>
      <c r="D50" s="150">
        <v>2.75</v>
      </c>
      <c r="E50" s="205">
        <v>4.1500000000000004</v>
      </c>
      <c r="F50" s="151">
        <v>2.1779999999999999</v>
      </c>
      <c r="G50" s="152">
        <v>0.3256</v>
      </c>
      <c r="H50" s="307">
        <v>1.0780000000000003E-2</v>
      </c>
      <c r="I50" s="308">
        <v>8.8000000000000005E-3</v>
      </c>
      <c r="J50" s="230">
        <f t="shared" si="7"/>
        <v>1.2250000000000003</v>
      </c>
    </row>
    <row r="51" spans="2:10" ht="19.899999999999999" customHeight="1" x14ac:dyDescent="0.25">
      <c r="B51" s="148">
        <v>66</v>
      </c>
      <c r="C51" s="150">
        <v>0.88000000000000012</v>
      </c>
      <c r="D51" s="150">
        <v>3.5859999999999999</v>
      </c>
      <c r="E51" s="205">
        <v>5.38</v>
      </c>
      <c r="F51" s="151">
        <v>2.8160000000000003</v>
      </c>
      <c r="G51" s="152">
        <v>0.41580000000000006</v>
      </c>
      <c r="H51" s="307">
        <v>1.4080000000000002E-2</v>
      </c>
      <c r="I51" s="308">
        <v>1.1880000000000002E-2</v>
      </c>
      <c r="J51" s="230">
        <f t="shared" si="7"/>
        <v>1.1851851851851851</v>
      </c>
    </row>
    <row r="52" spans="2:10" ht="19.899999999999999" customHeight="1" x14ac:dyDescent="0.2">
      <c r="B52" s="171" t="s">
        <v>156</v>
      </c>
      <c r="C52" s="171" t="s">
        <v>30</v>
      </c>
      <c r="D52" s="171" t="s">
        <v>26</v>
      </c>
      <c r="E52" s="171" t="s">
        <v>12</v>
      </c>
      <c r="F52" s="171" t="s">
        <v>27</v>
      </c>
      <c r="G52" s="171" t="s">
        <v>28</v>
      </c>
      <c r="H52" s="171" t="s">
        <v>42</v>
      </c>
      <c r="I52" s="171" t="s">
        <v>29</v>
      </c>
      <c r="J52" s="171" t="s">
        <v>31</v>
      </c>
    </row>
    <row r="53" spans="2:10" ht="19.899999999999999" customHeight="1" x14ac:dyDescent="0.25">
      <c r="B53" s="148">
        <v>88</v>
      </c>
      <c r="C53" s="150">
        <v>0.55000000000000004</v>
      </c>
      <c r="D53" s="150">
        <v>3.3000000000000003</v>
      </c>
      <c r="E53" s="205">
        <v>3.76</v>
      </c>
      <c r="F53" s="151">
        <v>2.2000000000000002</v>
      </c>
      <c r="G53" s="152">
        <v>0.3256</v>
      </c>
      <c r="H53" s="307">
        <v>1.0120000000000001E-2</v>
      </c>
      <c r="I53" s="308">
        <v>8.3600000000000011E-3</v>
      </c>
      <c r="J53" s="230">
        <f t="shared" ref="J53:J56" si="8">+H53/I53</f>
        <v>1.2105263157894737</v>
      </c>
    </row>
    <row r="54" spans="2:10" ht="19.899999999999999" customHeight="1" x14ac:dyDescent="0.25">
      <c r="B54" s="148">
        <v>88</v>
      </c>
      <c r="C54" s="150">
        <v>0.66</v>
      </c>
      <c r="D54" s="150">
        <v>2.8380000000000005</v>
      </c>
      <c r="E54" s="205">
        <v>3.22</v>
      </c>
      <c r="F54" s="151">
        <v>2.2440000000000002</v>
      </c>
      <c r="G54" s="152">
        <v>0.33660000000000001</v>
      </c>
      <c r="H54" s="307">
        <v>1.1000000000000001E-2</v>
      </c>
      <c r="I54" s="308">
        <v>9.0200000000000002E-3</v>
      </c>
      <c r="J54" s="230">
        <f t="shared" si="8"/>
        <v>1.2195121951219514</v>
      </c>
    </row>
    <row r="55" spans="2:10" ht="19.899999999999999" customHeight="1" x14ac:dyDescent="0.25">
      <c r="B55" s="148">
        <v>88</v>
      </c>
      <c r="C55" s="150">
        <v>0.88000000000000012</v>
      </c>
      <c r="D55" s="150">
        <v>3.6520000000000001</v>
      </c>
      <c r="E55" s="205">
        <v>4.1500000000000004</v>
      </c>
      <c r="F55" s="151">
        <v>2.9040000000000004</v>
      </c>
      <c r="G55" s="152">
        <v>0.42900000000000005</v>
      </c>
      <c r="H55" s="307">
        <v>1.4080000000000002E-2</v>
      </c>
      <c r="I55" s="308">
        <v>1.1880000000000002E-2</v>
      </c>
      <c r="J55" s="230">
        <f t="shared" si="8"/>
        <v>1.1851851851851851</v>
      </c>
    </row>
    <row r="56" spans="2:10" ht="19.899999999999999" customHeight="1" x14ac:dyDescent="0.25">
      <c r="B56" s="148">
        <v>88</v>
      </c>
      <c r="C56" s="150">
        <v>1.1000000000000001</v>
      </c>
      <c r="D56" s="150">
        <v>4.4660000000000002</v>
      </c>
      <c r="E56" s="205">
        <v>5.08</v>
      </c>
      <c r="F56" s="151">
        <v>3.5640000000000005</v>
      </c>
      <c r="G56" s="152">
        <v>0.51919999999999999</v>
      </c>
      <c r="H56" s="307">
        <v>1.7380000000000003E-2</v>
      </c>
      <c r="I56" s="308">
        <v>1.4740000000000001E-2</v>
      </c>
      <c r="J56" s="230">
        <f t="shared" si="8"/>
        <v>1.1791044776119404</v>
      </c>
    </row>
    <row r="57" spans="2:10" ht="19.899999999999999" customHeight="1" x14ac:dyDescent="0.2">
      <c r="B57" s="171" t="s">
        <v>156</v>
      </c>
      <c r="C57" s="171" t="s">
        <v>30</v>
      </c>
      <c r="D57" s="171" t="s">
        <v>26</v>
      </c>
      <c r="E57" s="171" t="s">
        <v>12</v>
      </c>
      <c r="F57" s="171" t="s">
        <v>27</v>
      </c>
      <c r="G57" s="171" t="s">
        <v>28</v>
      </c>
      <c r="H57" s="171" t="s">
        <v>42</v>
      </c>
      <c r="I57" s="171" t="s">
        <v>29</v>
      </c>
      <c r="J57" s="171" t="s">
        <v>31</v>
      </c>
    </row>
    <row r="58" spans="2:10" ht="19.899999999999999" customHeight="1" x14ac:dyDescent="0.25">
      <c r="B58" s="148">
        <v>110.00000000000001</v>
      </c>
      <c r="C58" s="150">
        <v>0.55000000000000004</v>
      </c>
      <c r="D58" s="150">
        <v>3.4100000000000006</v>
      </c>
      <c r="E58" s="205">
        <v>3.1</v>
      </c>
      <c r="F58" s="151">
        <v>2.2660000000000005</v>
      </c>
      <c r="G58" s="152">
        <v>0.33880000000000005</v>
      </c>
      <c r="H58" s="307">
        <v>1.0120000000000001E-2</v>
      </c>
      <c r="I58" s="308">
        <v>8.3600000000000011E-3</v>
      </c>
      <c r="J58" s="230">
        <f t="shared" ref="J58:J62" si="9">+H58/I58</f>
        <v>1.2105263157894737</v>
      </c>
    </row>
    <row r="59" spans="2:10" ht="19.899999999999999" customHeight="1" x14ac:dyDescent="0.25">
      <c r="B59" s="148">
        <v>110.00000000000001</v>
      </c>
      <c r="C59" s="150">
        <v>0.66</v>
      </c>
      <c r="D59" s="150">
        <v>3.9820000000000007</v>
      </c>
      <c r="E59" s="205">
        <v>3.63</v>
      </c>
      <c r="F59" s="151">
        <v>2.64</v>
      </c>
      <c r="G59" s="152">
        <v>0.3916</v>
      </c>
      <c r="H59" s="307">
        <v>1.1880000000000002E-2</v>
      </c>
      <c r="I59" s="308">
        <v>1.0120000000000001E-2</v>
      </c>
      <c r="J59" s="230">
        <f t="shared" si="9"/>
        <v>1.173913043478261</v>
      </c>
    </row>
    <row r="60" spans="2:10" ht="19.899999999999999" customHeight="1" x14ac:dyDescent="0.25">
      <c r="B60" s="148">
        <v>110.00000000000001</v>
      </c>
      <c r="C60" s="150">
        <v>0.88000000000000012</v>
      </c>
      <c r="D60" s="150">
        <v>3.74</v>
      </c>
      <c r="E60" s="205">
        <v>3.41</v>
      </c>
      <c r="F60" s="151">
        <v>2.9700000000000006</v>
      </c>
      <c r="G60" s="152">
        <v>0.44000000000000006</v>
      </c>
      <c r="H60" s="307">
        <v>1.43E-2</v>
      </c>
      <c r="I60" s="308">
        <v>1.1880000000000002E-2</v>
      </c>
      <c r="J60" s="230">
        <f t="shared" si="9"/>
        <v>1.2037037037037035</v>
      </c>
    </row>
    <row r="61" spans="2:10" ht="19.899999999999999" customHeight="1" x14ac:dyDescent="0.25">
      <c r="B61" s="148">
        <v>110.00000000000001</v>
      </c>
      <c r="C61" s="150">
        <v>1.1000000000000001</v>
      </c>
      <c r="D61" s="150">
        <v>4.5760000000000005</v>
      </c>
      <c r="E61" s="205">
        <v>4.16</v>
      </c>
      <c r="F61" s="151">
        <v>3.63</v>
      </c>
      <c r="G61" s="152">
        <v>0.53239999999999998</v>
      </c>
      <c r="H61" s="307">
        <v>1.7600000000000001E-2</v>
      </c>
      <c r="I61" s="308">
        <v>1.4960000000000001E-2</v>
      </c>
      <c r="J61" s="230">
        <f t="shared" si="9"/>
        <v>1.1764705882352942</v>
      </c>
    </row>
    <row r="62" spans="2:10" ht="19.899999999999999" customHeight="1" x14ac:dyDescent="0.25">
      <c r="B62" s="148">
        <v>110.00000000000001</v>
      </c>
      <c r="C62" s="150">
        <v>1.32</v>
      </c>
      <c r="D62" s="150">
        <v>5.3900000000000006</v>
      </c>
      <c r="E62" s="205">
        <v>4.91</v>
      </c>
      <c r="F62" s="151">
        <v>4.29</v>
      </c>
      <c r="G62" s="152">
        <v>0.62260000000000004</v>
      </c>
      <c r="H62" s="307">
        <v>2.0900000000000002E-2</v>
      </c>
      <c r="I62" s="308">
        <v>1.7819999999999999E-2</v>
      </c>
      <c r="J62" s="230">
        <f t="shared" si="9"/>
        <v>1.1728395061728396</v>
      </c>
    </row>
    <row r="63" spans="2:10" ht="19.899999999999999" customHeight="1" x14ac:dyDescent="0.2">
      <c r="B63" s="171" t="s">
        <v>156</v>
      </c>
      <c r="C63" s="171" t="s">
        <v>30</v>
      </c>
      <c r="D63" s="171" t="s">
        <v>26</v>
      </c>
      <c r="E63" s="171" t="s">
        <v>12</v>
      </c>
      <c r="F63" s="171" t="s">
        <v>27</v>
      </c>
      <c r="G63" s="171" t="s">
        <v>28</v>
      </c>
      <c r="H63" s="171" t="s">
        <v>42</v>
      </c>
      <c r="I63" s="171" t="s">
        <v>29</v>
      </c>
      <c r="J63" s="171" t="s">
        <v>31</v>
      </c>
    </row>
    <row r="64" spans="2:10" ht="19.899999999999999" customHeight="1" x14ac:dyDescent="0.25">
      <c r="B64" s="148">
        <v>132</v>
      </c>
      <c r="C64" s="150">
        <v>0.55000000000000004</v>
      </c>
      <c r="D64" s="150">
        <v>3.5200000000000005</v>
      </c>
      <c r="E64" s="205">
        <v>2.66</v>
      </c>
      <c r="F64" s="151">
        <v>2.3320000000000003</v>
      </c>
      <c r="G64" s="152">
        <v>0.34980000000000006</v>
      </c>
      <c r="H64" s="307">
        <v>1.0340000000000002E-2</v>
      </c>
      <c r="I64" s="308">
        <v>8.5800000000000008E-3</v>
      </c>
      <c r="J64" s="230">
        <f t="shared" ref="J64:J68" si="10">+H64/I64</f>
        <v>1.2051282051282053</v>
      </c>
    </row>
    <row r="65" spans="2:11" ht="19.899999999999999" customHeight="1" x14ac:dyDescent="0.25">
      <c r="B65" s="148">
        <v>132</v>
      </c>
      <c r="C65" s="150">
        <v>0.66</v>
      </c>
      <c r="D65" s="150">
        <v>4.0920000000000005</v>
      </c>
      <c r="E65" s="205">
        <v>3.1</v>
      </c>
      <c r="F65" s="151">
        <v>2.706</v>
      </c>
      <c r="G65" s="152">
        <v>0.40260000000000001</v>
      </c>
      <c r="H65" s="307">
        <v>1.21E-2</v>
      </c>
      <c r="I65" s="308">
        <v>1.0120000000000001E-2</v>
      </c>
      <c r="J65" s="230">
        <f t="shared" si="10"/>
        <v>1.1956521739130435</v>
      </c>
    </row>
    <row r="66" spans="2:11" ht="19.899999999999999" customHeight="1" x14ac:dyDescent="0.25">
      <c r="B66" s="148">
        <v>132</v>
      </c>
      <c r="C66" s="150">
        <v>0.88000000000000012</v>
      </c>
      <c r="D66" s="150">
        <v>5.2580000000000009</v>
      </c>
      <c r="E66" s="205">
        <v>3.98</v>
      </c>
      <c r="F66" s="151">
        <v>3.4760000000000004</v>
      </c>
      <c r="G66" s="152">
        <v>0.5082000000000001</v>
      </c>
      <c r="H66" s="307">
        <v>1.562E-2</v>
      </c>
      <c r="I66" s="308">
        <v>1.342E-2</v>
      </c>
      <c r="J66" s="230">
        <f t="shared" si="10"/>
        <v>1.1639344262295082</v>
      </c>
    </row>
    <row r="67" spans="2:11" ht="19.899999999999999" customHeight="1" x14ac:dyDescent="0.25">
      <c r="B67" s="148">
        <v>132</v>
      </c>
      <c r="C67" s="150">
        <v>1.1000000000000001</v>
      </c>
      <c r="D67" s="150">
        <v>4.6640000000000006</v>
      </c>
      <c r="E67" s="205">
        <v>3.54</v>
      </c>
      <c r="F67" s="151">
        <v>3.718</v>
      </c>
      <c r="G67" s="152">
        <v>0.54339999999999999</v>
      </c>
      <c r="H67" s="307">
        <v>1.7600000000000001E-2</v>
      </c>
      <c r="I67" s="308">
        <v>1.4960000000000001E-2</v>
      </c>
      <c r="J67" s="230">
        <f t="shared" si="10"/>
        <v>1.1764705882352942</v>
      </c>
    </row>
    <row r="68" spans="2:11" ht="19.899999999999999" customHeight="1" x14ac:dyDescent="0.25">
      <c r="B68" s="148">
        <v>132</v>
      </c>
      <c r="C68" s="150">
        <v>1.32</v>
      </c>
      <c r="D68" s="150">
        <v>5.5</v>
      </c>
      <c r="E68" s="205">
        <v>4.17</v>
      </c>
      <c r="F68" s="151">
        <v>4.3780000000000001</v>
      </c>
      <c r="G68" s="152">
        <v>0.63580000000000003</v>
      </c>
      <c r="H68" s="307">
        <v>2.0900000000000002E-2</v>
      </c>
      <c r="I68" s="308">
        <v>1.7819999999999999E-2</v>
      </c>
      <c r="J68" s="230">
        <f t="shared" si="10"/>
        <v>1.1728395061728396</v>
      </c>
    </row>
    <row r="69" spans="2:11" ht="19.899999999999999" customHeight="1" x14ac:dyDescent="0.2">
      <c r="B69" s="171" t="s">
        <v>156</v>
      </c>
      <c r="C69" s="171" t="s">
        <v>30</v>
      </c>
      <c r="D69" s="171" t="s">
        <v>26</v>
      </c>
      <c r="E69" s="171" t="s">
        <v>12</v>
      </c>
      <c r="F69" s="171" t="s">
        <v>27</v>
      </c>
      <c r="G69" s="171" t="s">
        <v>28</v>
      </c>
      <c r="H69" s="171" t="s">
        <v>42</v>
      </c>
      <c r="I69" s="171" t="s">
        <v>29</v>
      </c>
      <c r="J69" s="171" t="s">
        <v>31</v>
      </c>
    </row>
    <row r="70" spans="2:11" ht="19.899999999999999" customHeight="1" x14ac:dyDescent="0.25">
      <c r="B70" s="148">
        <v>154</v>
      </c>
      <c r="C70" s="150">
        <v>0.33</v>
      </c>
      <c r="D70" s="150">
        <v>3.9820000000000007</v>
      </c>
      <c r="E70" s="205">
        <v>2.59</v>
      </c>
      <c r="F70" s="151">
        <v>2.1120000000000001</v>
      </c>
      <c r="G70" s="152">
        <v>0.31900000000000001</v>
      </c>
      <c r="H70" s="307">
        <v>8.1400000000000014E-3</v>
      </c>
      <c r="I70" s="308">
        <v>6.8200000000000005E-3</v>
      </c>
      <c r="J70" s="230">
        <f t="shared" ref="J70:J74" si="11">+H70/I70</f>
        <v>1.1935483870967742</v>
      </c>
    </row>
    <row r="71" spans="2:11" ht="19.899999999999999" customHeight="1" x14ac:dyDescent="0.25">
      <c r="B71" s="148">
        <v>154</v>
      </c>
      <c r="C71" s="150">
        <v>0.44000000000000006</v>
      </c>
      <c r="D71" s="150">
        <v>5.016</v>
      </c>
      <c r="E71" s="205">
        <v>3.26</v>
      </c>
      <c r="F71" s="151">
        <v>2.6619999999999999</v>
      </c>
      <c r="G71" s="152">
        <v>0.38940000000000002</v>
      </c>
      <c r="H71" s="307">
        <v>1.0340000000000002E-2</v>
      </c>
      <c r="I71" s="308">
        <v>9.0200000000000002E-3</v>
      </c>
      <c r="J71" s="230">
        <f t="shared" si="11"/>
        <v>1.1463414634146343</v>
      </c>
    </row>
    <row r="72" spans="2:11" ht="19.899999999999999" customHeight="1" x14ac:dyDescent="0.25">
      <c r="B72" s="148">
        <v>154</v>
      </c>
      <c r="C72" s="150">
        <v>0.66</v>
      </c>
      <c r="D72" s="150">
        <v>4.202</v>
      </c>
      <c r="E72" s="205">
        <v>2.72</v>
      </c>
      <c r="F72" s="151">
        <v>2.7720000000000002</v>
      </c>
      <c r="G72" s="152">
        <v>0.41360000000000002</v>
      </c>
      <c r="H72" s="307">
        <v>1.21E-2</v>
      </c>
      <c r="I72" s="308">
        <v>1.0340000000000002E-2</v>
      </c>
      <c r="J72" s="230">
        <f t="shared" si="11"/>
        <v>1.1702127659574466</v>
      </c>
    </row>
    <row r="73" spans="2:11" ht="19.899999999999999" customHeight="1" x14ac:dyDescent="0.25">
      <c r="B73" s="148">
        <v>154</v>
      </c>
      <c r="C73" s="150">
        <v>0.88000000000000012</v>
      </c>
      <c r="D73" s="150">
        <v>5.3680000000000003</v>
      </c>
      <c r="E73" s="205">
        <v>3.48</v>
      </c>
      <c r="F73" s="151">
        <v>3.5640000000000005</v>
      </c>
      <c r="G73" s="152">
        <v>0.52139999999999997</v>
      </c>
      <c r="H73" s="307">
        <v>1.562E-2</v>
      </c>
      <c r="I73" s="308">
        <v>1.342E-2</v>
      </c>
      <c r="J73" s="230">
        <f t="shared" si="11"/>
        <v>1.1639344262295082</v>
      </c>
    </row>
    <row r="74" spans="2:11" ht="19.899999999999999" customHeight="1" x14ac:dyDescent="0.25">
      <c r="B74" s="148">
        <v>154</v>
      </c>
      <c r="C74" s="150">
        <v>1.1000000000000001</v>
      </c>
      <c r="D74" s="150">
        <v>4.7520000000000007</v>
      </c>
      <c r="E74" s="205">
        <v>3.09</v>
      </c>
      <c r="F74" s="151">
        <v>3.7840000000000003</v>
      </c>
      <c r="G74" s="152">
        <v>0.5544</v>
      </c>
      <c r="H74" s="307">
        <v>1.7600000000000001E-2</v>
      </c>
      <c r="I74" s="308">
        <v>1.4960000000000001E-2</v>
      </c>
      <c r="J74" s="230">
        <f t="shared" si="11"/>
        <v>1.1764705882352942</v>
      </c>
    </row>
    <row r="75" spans="2:11" ht="22.9" customHeight="1" thickBot="1" x14ac:dyDescent="0.3">
      <c r="B75" s="203"/>
      <c r="C75" s="203"/>
      <c r="D75" s="225"/>
      <c r="E75" s="225"/>
      <c r="F75" s="225"/>
      <c r="G75" s="225"/>
      <c r="H75" s="225"/>
      <c r="I75" s="225"/>
      <c r="J75" s="225"/>
      <c r="K75" s="203"/>
    </row>
    <row r="76" spans="2:11" ht="27" customHeight="1" thickBot="1" x14ac:dyDescent="0.3">
      <c r="B76" s="111" t="s">
        <v>226</v>
      </c>
      <c r="C76" s="90"/>
      <c r="D76" s="220"/>
      <c r="E76" s="220"/>
      <c r="F76" s="228"/>
      <c r="G76" s="229"/>
      <c r="H76" s="229"/>
      <c r="I76" s="229"/>
      <c r="J76" s="471"/>
      <c r="K76" s="475"/>
    </row>
    <row r="77" spans="2:11" ht="18.600000000000001" customHeight="1" x14ac:dyDescent="0.2">
      <c r="B77" s="171" t="s">
        <v>156</v>
      </c>
      <c r="C77" s="171" t="s">
        <v>30</v>
      </c>
      <c r="D77" s="171" t="s">
        <v>26</v>
      </c>
      <c r="E77" s="171" t="s">
        <v>12</v>
      </c>
      <c r="F77" s="171" t="s">
        <v>27</v>
      </c>
      <c r="G77" s="171" t="s">
        <v>28</v>
      </c>
      <c r="H77" s="171" t="s">
        <v>42</v>
      </c>
      <c r="I77" s="171" t="s">
        <v>29</v>
      </c>
      <c r="J77" s="171" t="s">
        <v>31</v>
      </c>
    </row>
    <row r="78" spans="2:11" ht="18.600000000000001" customHeight="1" x14ac:dyDescent="0.25">
      <c r="B78" s="175">
        <v>44</v>
      </c>
      <c r="C78" s="150">
        <v>0.22000000000000003</v>
      </c>
      <c r="D78" s="150">
        <v>1.298</v>
      </c>
      <c r="E78" s="205">
        <v>2.94</v>
      </c>
      <c r="F78" s="151">
        <v>0.8580000000000001</v>
      </c>
      <c r="G78" s="152">
        <v>0.15400000000000003</v>
      </c>
      <c r="H78" s="307">
        <v>4.8400000000000006E-3</v>
      </c>
      <c r="I78" s="308">
        <v>3.3000000000000004E-3</v>
      </c>
      <c r="J78" s="230">
        <f t="shared" ref="J78:J81" si="12">+H78/I78</f>
        <v>1.4666666666666666</v>
      </c>
    </row>
    <row r="79" spans="2:11" ht="18.600000000000001" customHeight="1" x14ac:dyDescent="0.25">
      <c r="B79" s="175">
        <v>44</v>
      </c>
      <c r="C79" s="150">
        <v>0.33</v>
      </c>
      <c r="D79" s="150">
        <v>1.6720000000000002</v>
      </c>
      <c r="E79" s="205">
        <v>3.8</v>
      </c>
      <c r="F79" s="151">
        <v>1.1000000000000001</v>
      </c>
      <c r="G79" s="152">
        <v>0.2046</v>
      </c>
      <c r="H79" s="307">
        <v>6.6000000000000008E-3</v>
      </c>
      <c r="I79" s="308">
        <v>4.6200000000000008E-3</v>
      </c>
      <c r="J79" s="230">
        <f t="shared" si="12"/>
        <v>1.4285714285714284</v>
      </c>
    </row>
    <row r="80" spans="2:11" ht="18.600000000000001" customHeight="1" x14ac:dyDescent="0.25">
      <c r="B80" s="175">
        <v>44</v>
      </c>
      <c r="C80" s="150">
        <v>0.44000000000000006</v>
      </c>
      <c r="D80" s="150">
        <v>1.54</v>
      </c>
      <c r="E80" s="205">
        <v>3.48</v>
      </c>
      <c r="F80" s="151">
        <v>1.2100000000000002</v>
      </c>
      <c r="G80" s="152">
        <v>0.23540000000000003</v>
      </c>
      <c r="H80" s="307">
        <v>7.7000000000000011E-3</v>
      </c>
      <c r="I80" s="308">
        <v>5.7200000000000003E-3</v>
      </c>
      <c r="J80" s="230">
        <f t="shared" si="12"/>
        <v>1.3461538461538463</v>
      </c>
    </row>
    <row r="81" spans="2:10" ht="18.600000000000001" customHeight="1" x14ac:dyDescent="0.25">
      <c r="B81" s="175">
        <v>44</v>
      </c>
      <c r="C81" s="150">
        <v>0.66</v>
      </c>
      <c r="D81" s="150">
        <v>2.0680000000000001</v>
      </c>
      <c r="E81" s="205">
        <v>4.7</v>
      </c>
      <c r="F81" s="151">
        <v>1.6500000000000001</v>
      </c>
      <c r="G81" s="152">
        <v>0.32780000000000004</v>
      </c>
      <c r="H81" s="307">
        <v>1.1000000000000001E-2</v>
      </c>
      <c r="I81" s="308">
        <v>8.3600000000000011E-3</v>
      </c>
      <c r="J81" s="230">
        <f t="shared" si="12"/>
        <v>1.3157894736842104</v>
      </c>
    </row>
    <row r="82" spans="2:10" ht="18.600000000000001" customHeight="1" x14ac:dyDescent="0.2">
      <c r="B82" s="171" t="s">
        <v>156</v>
      </c>
      <c r="C82" s="171" t="s">
        <v>30</v>
      </c>
      <c r="D82" s="171" t="s">
        <v>26</v>
      </c>
      <c r="E82" s="171" t="s">
        <v>12</v>
      </c>
      <c r="F82" s="171" t="s">
        <v>27</v>
      </c>
      <c r="G82" s="171" t="s">
        <v>28</v>
      </c>
      <c r="H82" s="171" t="s">
        <v>42</v>
      </c>
      <c r="I82" s="171" t="s">
        <v>29</v>
      </c>
      <c r="J82" s="171" t="s">
        <v>31</v>
      </c>
    </row>
    <row r="83" spans="2:10" ht="18.600000000000001" customHeight="1" x14ac:dyDescent="0.25">
      <c r="B83" s="148">
        <v>66</v>
      </c>
      <c r="C83" s="150">
        <v>0.44000000000000006</v>
      </c>
      <c r="D83" s="150">
        <v>2.2660000000000005</v>
      </c>
      <c r="E83" s="205">
        <v>3.43</v>
      </c>
      <c r="F83" s="151">
        <v>1.4960000000000002</v>
      </c>
      <c r="G83" s="152">
        <v>0.27060000000000001</v>
      </c>
      <c r="H83" s="307">
        <v>8.3600000000000011E-3</v>
      </c>
      <c r="I83" s="308">
        <v>6.3800000000000003E-3</v>
      </c>
      <c r="J83" s="230">
        <f t="shared" ref="J83:J86" si="13">+H83/I83</f>
        <v>1.3103448275862071</v>
      </c>
    </row>
    <row r="84" spans="2:10" ht="18.600000000000001" customHeight="1" x14ac:dyDescent="0.25">
      <c r="B84" s="148">
        <v>66</v>
      </c>
      <c r="C84" s="150">
        <v>0.55000000000000004</v>
      </c>
      <c r="D84" s="150">
        <v>1.9800000000000002</v>
      </c>
      <c r="E84" s="205">
        <v>3.01</v>
      </c>
      <c r="F84" s="151">
        <v>1.5840000000000001</v>
      </c>
      <c r="G84" s="152">
        <v>0.29700000000000004</v>
      </c>
      <c r="H84" s="307">
        <v>9.6800000000000011E-3</v>
      </c>
      <c r="I84" s="308">
        <v>7.2600000000000008E-3</v>
      </c>
      <c r="J84" s="230">
        <f t="shared" si="13"/>
        <v>1.3333333333333333</v>
      </c>
    </row>
    <row r="85" spans="2:10" ht="18.600000000000001" customHeight="1" x14ac:dyDescent="0.25">
      <c r="B85" s="148">
        <v>66</v>
      </c>
      <c r="C85" s="150">
        <v>0.66</v>
      </c>
      <c r="D85" s="150">
        <v>2.2660000000000005</v>
      </c>
      <c r="E85" s="205">
        <v>3.42</v>
      </c>
      <c r="F85" s="151">
        <v>1.804</v>
      </c>
      <c r="G85" s="152">
        <v>0.34320000000000001</v>
      </c>
      <c r="H85" s="307">
        <v>1.1219999999999999E-2</v>
      </c>
      <c r="I85" s="308">
        <v>8.5800000000000008E-3</v>
      </c>
      <c r="J85" s="230">
        <f t="shared" si="13"/>
        <v>1.3076923076923075</v>
      </c>
    </row>
    <row r="86" spans="2:10" ht="18.600000000000001" customHeight="1" x14ac:dyDescent="0.25">
      <c r="B86" s="148">
        <v>66</v>
      </c>
      <c r="C86" s="150">
        <v>0.88000000000000012</v>
      </c>
      <c r="D86" s="150">
        <v>2.7940000000000005</v>
      </c>
      <c r="E86" s="205">
        <v>4.25</v>
      </c>
      <c r="F86" s="151">
        <v>2.2220000000000004</v>
      </c>
      <c r="G86" s="152">
        <v>0.43560000000000004</v>
      </c>
      <c r="H86" s="307">
        <v>1.4520000000000002E-2</v>
      </c>
      <c r="I86" s="308">
        <v>1.1219999999999999E-2</v>
      </c>
      <c r="J86" s="230">
        <f t="shared" si="13"/>
        <v>1.2941176470588238</v>
      </c>
    </row>
    <row r="87" spans="2:10" ht="18.600000000000001" customHeight="1" x14ac:dyDescent="0.2">
      <c r="B87" s="171" t="s">
        <v>156</v>
      </c>
      <c r="C87" s="171" t="s">
        <v>30</v>
      </c>
      <c r="D87" s="171" t="s">
        <v>26</v>
      </c>
      <c r="E87" s="171" t="s">
        <v>12</v>
      </c>
      <c r="F87" s="171" t="s">
        <v>27</v>
      </c>
      <c r="G87" s="171" t="s">
        <v>28</v>
      </c>
      <c r="H87" s="171" t="s">
        <v>42</v>
      </c>
      <c r="I87" s="171" t="s">
        <v>29</v>
      </c>
      <c r="J87" s="171" t="s">
        <v>31</v>
      </c>
    </row>
    <row r="88" spans="2:10" ht="18.600000000000001" customHeight="1" x14ac:dyDescent="0.25">
      <c r="B88" s="148">
        <v>88</v>
      </c>
      <c r="C88" s="150">
        <v>0.55000000000000004</v>
      </c>
      <c r="D88" s="150">
        <v>2.8600000000000003</v>
      </c>
      <c r="E88" s="205">
        <v>3.25</v>
      </c>
      <c r="F88" s="151">
        <v>1.8920000000000001</v>
      </c>
      <c r="G88" s="152">
        <v>0.33660000000000001</v>
      </c>
      <c r="H88" s="307">
        <v>1.0340000000000002E-2</v>
      </c>
      <c r="I88" s="308">
        <v>7.92E-3</v>
      </c>
      <c r="J88" s="230">
        <f t="shared" ref="J88:J91" si="14">+H88/I88</f>
        <v>1.3055555555555558</v>
      </c>
    </row>
    <row r="89" spans="2:10" ht="18.600000000000001" customHeight="1" x14ac:dyDescent="0.25">
      <c r="B89" s="148">
        <v>88</v>
      </c>
      <c r="C89" s="150">
        <v>0.66</v>
      </c>
      <c r="D89" s="150">
        <v>3.2560000000000002</v>
      </c>
      <c r="E89" s="205">
        <v>3.69</v>
      </c>
      <c r="F89" s="151">
        <v>2.1560000000000001</v>
      </c>
      <c r="G89" s="152">
        <v>0.38719999999999999</v>
      </c>
      <c r="H89" s="307">
        <v>1.21E-2</v>
      </c>
      <c r="I89" s="308">
        <v>9.4600000000000014E-3</v>
      </c>
      <c r="J89" s="230">
        <f t="shared" si="14"/>
        <v>1.2790697674418603</v>
      </c>
    </row>
    <row r="90" spans="2:10" ht="18.600000000000001" customHeight="1" x14ac:dyDescent="0.25">
      <c r="B90" s="148">
        <v>88</v>
      </c>
      <c r="C90" s="150">
        <v>0.88000000000000012</v>
      </c>
      <c r="D90" s="150">
        <v>2.9920000000000004</v>
      </c>
      <c r="E90" s="205">
        <v>3.4</v>
      </c>
      <c r="F90" s="151">
        <v>2.3760000000000003</v>
      </c>
      <c r="G90" s="152">
        <v>0.45100000000000001</v>
      </c>
      <c r="H90" s="307">
        <v>1.4740000000000001E-2</v>
      </c>
      <c r="I90" s="308">
        <v>1.1440000000000001E-2</v>
      </c>
      <c r="J90" s="230">
        <f t="shared" si="14"/>
        <v>1.2884615384615385</v>
      </c>
    </row>
    <row r="91" spans="2:10" ht="18.600000000000001" customHeight="1" x14ac:dyDescent="0.25">
      <c r="B91" s="148">
        <v>88</v>
      </c>
      <c r="C91" s="150">
        <v>1.1000000000000001</v>
      </c>
      <c r="D91" s="150">
        <v>3.5420000000000007</v>
      </c>
      <c r="E91" s="205">
        <v>4.03</v>
      </c>
      <c r="F91" s="151">
        <v>2.8160000000000003</v>
      </c>
      <c r="G91" s="152">
        <v>0.54339999999999999</v>
      </c>
      <c r="H91" s="307">
        <v>1.804E-2</v>
      </c>
      <c r="I91" s="308">
        <v>1.4080000000000002E-2</v>
      </c>
      <c r="J91" s="230">
        <f t="shared" si="14"/>
        <v>1.2812499999999998</v>
      </c>
    </row>
    <row r="92" spans="2:10" ht="18.600000000000001" customHeight="1" x14ac:dyDescent="0.2">
      <c r="B92" s="171" t="s">
        <v>156</v>
      </c>
      <c r="C92" s="171" t="s">
        <v>30</v>
      </c>
      <c r="D92" s="171" t="s">
        <v>26</v>
      </c>
      <c r="E92" s="171" t="s">
        <v>12</v>
      </c>
      <c r="F92" s="171" t="s">
        <v>27</v>
      </c>
      <c r="G92" s="171" t="s">
        <v>28</v>
      </c>
      <c r="H92" s="171" t="s">
        <v>42</v>
      </c>
      <c r="I92" s="171" t="s">
        <v>29</v>
      </c>
      <c r="J92" s="171" t="s">
        <v>31</v>
      </c>
    </row>
    <row r="93" spans="2:10" ht="18.600000000000001" customHeight="1" x14ac:dyDescent="0.25">
      <c r="B93" s="148">
        <v>110.00000000000001</v>
      </c>
      <c r="C93" s="150">
        <v>0.55000000000000004</v>
      </c>
      <c r="D93" s="150">
        <v>3.0579999999999998</v>
      </c>
      <c r="E93" s="205">
        <v>2.78</v>
      </c>
      <c r="F93" s="151">
        <v>2.0240000000000005</v>
      </c>
      <c r="G93" s="152">
        <v>0.35200000000000004</v>
      </c>
      <c r="H93" s="307">
        <v>1.056E-2</v>
      </c>
      <c r="I93" s="308">
        <v>8.1400000000000014E-3</v>
      </c>
      <c r="J93" s="230">
        <f t="shared" ref="J93:J97" si="15">+H93/I93</f>
        <v>1.2972972972972971</v>
      </c>
    </row>
    <row r="94" spans="2:10" ht="18.600000000000001" customHeight="1" x14ac:dyDescent="0.25">
      <c r="B94" s="148">
        <v>110.00000000000001</v>
      </c>
      <c r="C94" s="150">
        <v>0.66</v>
      </c>
      <c r="D94" s="150">
        <v>3.4540000000000006</v>
      </c>
      <c r="E94" s="205">
        <v>3.13</v>
      </c>
      <c r="F94" s="151">
        <v>2.2880000000000003</v>
      </c>
      <c r="G94" s="152">
        <v>0.40260000000000001</v>
      </c>
      <c r="H94" s="307">
        <v>1.2320000000000001E-2</v>
      </c>
      <c r="I94" s="308">
        <v>9.6800000000000011E-3</v>
      </c>
      <c r="J94" s="230">
        <f t="shared" si="15"/>
        <v>1.2727272727272727</v>
      </c>
    </row>
    <row r="95" spans="2:10" ht="18.600000000000001" customHeight="1" x14ac:dyDescent="0.25">
      <c r="B95" s="148">
        <v>110.00000000000001</v>
      </c>
      <c r="C95" s="150">
        <v>0.88000000000000012</v>
      </c>
      <c r="D95" s="150">
        <v>4.2240000000000002</v>
      </c>
      <c r="E95" s="205">
        <v>3.85</v>
      </c>
      <c r="F95" s="151">
        <v>2.8160000000000003</v>
      </c>
      <c r="G95" s="152">
        <v>0.50600000000000012</v>
      </c>
      <c r="H95" s="307">
        <v>1.584E-2</v>
      </c>
      <c r="I95" s="308">
        <v>1.2540000000000001E-2</v>
      </c>
      <c r="J95" s="230">
        <f t="shared" si="15"/>
        <v>1.263157894736842</v>
      </c>
    </row>
    <row r="96" spans="2:10" ht="18.600000000000001" customHeight="1" x14ac:dyDescent="0.25">
      <c r="B96" s="148">
        <v>110.00000000000001</v>
      </c>
      <c r="C96" s="150">
        <v>1.1000000000000001</v>
      </c>
      <c r="D96" s="150">
        <v>3.718</v>
      </c>
      <c r="E96" s="205">
        <v>3.39</v>
      </c>
      <c r="F96" s="151">
        <v>2.9700000000000006</v>
      </c>
      <c r="G96" s="152">
        <v>0.55880000000000007</v>
      </c>
      <c r="H96" s="307">
        <v>1.8260000000000002E-2</v>
      </c>
      <c r="I96" s="308">
        <v>1.43E-2</v>
      </c>
      <c r="J96" s="230">
        <f t="shared" si="15"/>
        <v>1.276923076923077</v>
      </c>
    </row>
    <row r="97" spans="2:11" ht="18.600000000000001" customHeight="1" x14ac:dyDescent="0.25">
      <c r="B97" s="148">
        <v>110.00000000000001</v>
      </c>
      <c r="C97" s="150">
        <v>1.32</v>
      </c>
      <c r="D97" s="150">
        <v>4.29</v>
      </c>
      <c r="E97" s="205">
        <v>3.9</v>
      </c>
      <c r="F97" s="151">
        <v>3.4100000000000006</v>
      </c>
      <c r="G97" s="152">
        <v>0.65339999999999998</v>
      </c>
      <c r="H97" s="307">
        <v>2.1560000000000006E-2</v>
      </c>
      <c r="I97" s="308">
        <v>1.694E-2</v>
      </c>
      <c r="J97" s="230">
        <f t="shared" si="15"/>
        <v>1.2727272727272732</v>
      </c>
    </row>
    <row r="98" spans="2:11" ht="18.600000000000001" customHeight="1" x14ac:dyDescent="0.2">
      <c r="B98" s="171" t="s">
        <v>156</v>
      </c>
      <c r="C98" s="171" t="s">
        <v>30</v>
      </c>
      <c r="D98" s="171" t="s">
        <v>26</v>
      </c>
      <c r="E98" s="171" t="s">
        <v>12</v>
      </c>
      <c r="F98" s="171" t="s">
        <v>27</v>
      </c>
      <c r="G98" s="171" t="s">
        <v>28</v>
      </c>
      <c r="H98" s="171" t="s">
        <v>42</v>
      </c>
      <c r="I98" s="171" t="s">
        <v>29</v>
      </c>
      <c r="J98" s="171" t="s">
        <v>31</v>
      </c>
    </row>
    <row r="99" spans="2:11" ht="18.600000000000001" customHeight="1" x14ac:dyDescent="0.25">
      <c r="B99" s="148">
        <v>132</v>
      </c>
      <c r="C99" s="150">
        <v>0.55000000000000004</v>
      </c>
      <c r="D99" s="150">
        <v>5.1040000000000001</v>
      </c>
      <c r="E99" s="205">
        <v>3.87</v>
      </c>
      <c r="F99" s="151">
        <v>2.706</v>
      </c>
      <c r="G99" s="152">
        <v>0.43560000000000004</v>
      </c>
      <c r="H99" s="307">
        <v>1.2540000000000001E-2</v>
      </c>
      <c r="I99" s="308">
        <v>1.0120000000000001E-2</v>
      </c>
      <c r="J99" s="230">
        <f t="shared" ref="J99:J103" si="16">+H99/I99</f>
        <v>1.2391304347826086</v>
      </c>
    </row>
    <row r="100" spans="2:11" ht="18.600000000000001" customHeight="1" x14ac:dyDescent="0.25">
      <c r="B100" s="148">
        <v>132</v>
      </c>
      <c r="C100" s="150">
        <v>0.66</v>
      </c>
      <c r="D100" s="150">
        <v>3.63</v>
      </c>
      <c r="E100" s="205">
        <v>2.76</v>
      </c>
      <c r="F100" s="151">
        <v>2.4200000000000004</v>
      </c>
      <c r="G100" s="152">
        <v>0.41800000000000004</v>
      </c>
      <c r="H100" s="307">
        <v>1.2540000000000001E-2</v>
      </c>
      <c r="I100" s="308">
        <v>9.9000000000000008E-3</v>
      </c>
      <c r="J100" s="230">
        <f t="shared" si="16"/>
        <v>1.2666666666666666</v>
      </c>
    </row>
    <row r="101" spans="2:11" ht="18.600000000000001" customHeight="1" x14ac:dyDescent="0.25">
      <c r="B101" s="148">
        <v>132</v>
      </c>
      <c r="C101" s="150">
        <v>0.88000000000000012</v>
      </c>
      <c r="D101" s="150">
        <v>4.4440000000000008</v>
      </c>
      <c r="E101" s="205">
        <v>3.36</v>
      </c>
      <c r="F101" s="151">
        <v>2.9480000000000004</v>
      </c>
      <c r="G101" s="152">
        <v>0.52139999999999997</v>
      </c>
      <c r="H101" s="307">
        <v>1.6060000000000001E-2</v>
      </c>
      <c r="I101" s="308">
        <v>1.2760000000000001E-2</v>
      </c>
      <c r="J101" s="230">
        <f t="shared" si="16"/>
        <v>1.2586206896551724</v>
      </c>
    </row>
    <row r="102" spans="2:11" ht="18.600000000000001" customHeight="1" x14ac:dyDescent="0.25">
      <c r="B102" s="148">
        <v>132</v>
      </c>
      <c r="C102" s="150">
        <v>1.1000000000000001</v>
      </c>
      <c r="D102" s="150">
        <v>5.2359999999999998</v>
      </c>
      <c r="E102" s="205">
        <v>3.97</v>
      </c>
      <c r="F102" s="151">
        <v>3.4760000000000004</v>
      </c>
      <c r="G102" s="152">
        <v>0.62260000000000004</v>
      </c>
      <c r="H102" s="307">
        <v>1.958E-2</v>
      </c>
      <c r="I102" s="308">
        <v>1.584E-2</v>
      </c>
      <c r="J102" s="230">
        <f t="shared" si="16"/>
        <v>1.2361111111111112</v>
      </c>
    </row>
    <row r="103" spans="2:11" ht="18.600000000000001" customHeight="1" x14ac:dyDescent="0.25">
      <c r="B103" s="148">
        <v>132</v>
      </c>
      <c r="C103" s="150">
        <v>1.32</v>
      </c>
      <c r="D103" s="150">
        <v>4.4660000000000002</v>
      </c>
      <c r="E103" s="205">
        <v>3.39</v>
      </c>
      <c r="F103" s="151">
        <v>3.5640000000000005</v>
      </c>
      <c r="G103" s="152">
        <v>0.66880000000000006</v>
      </c>
      <c r="H103" s="307">
        <v>2.1780000000000004E-2</v>
      </c>
      <c r="I103" s="308">
        <v>1.7160000000000002E-2</v>
      </c>
      <c r="J103" s="230">
        <f t="shared" si="16"/>
        <v>1.2692307692307694</v>
      </c>
    </row>
    <row r="104" spans="2:11" ht="18.600000000000001" customHeight="1" x14ac:dyDescent="0.2">
      <c r="B104" s="171" t="s">
        <v>156</v>
      </c>
      <c r="C104" s="171" t="s">
        <v>30</v>
      </c>
      <c r="D104" s="171" t="s">
        <v>26</v>
      </c>
      <c r="E104" s="171" t="s">
        <v>12</v>
      </c>
      <c r="F104" s="171" t="s">
        <v>27</v>
      </c>
      <c r="G104" s="171" t="s">
        <v>28</v>
      </c>
      <c r="H104" s="171" t="s">
        <v>42</v>
      </c>
      <c r="I104" s="171" t="s">
        <v>29</v>
      </c>
      <c r="J104" s="171" t="s">
        <v>31</v>
      </c>
    </row>
    <row r="105" spans="2:11" ht="18.600000000000001" customHeight="1" x14ac:dyDescent="0.25">
      <c r="B105" s="148">
        <v>154</v>
      </c>
      <c r="C105" s="150">
        <v>0.33</v>
      </c>
      <c r="D105" s="150">
        <v>3.9160000000000004</v>
      </c>
      <c r="E105" s="205">
        <v>2.54</v>
      </c>
      <c r="F105" s="151">
        <v>2.0680000000000001</v>
      </c>
      <c r="G105" s="152">
        <v>0.3256</v>
      </c>
      <c r="H105" s="307">
        <v>8.5800000000000008E-3</v>
      </c>
      <c r="I105" s="308">
        <v>6.8200000000000005E-3</v>
      </c>
      <c r="J105" s="230">
        <f t="shared" ref="J105:J109" si="17">+H105/I105</f>
        <v>1.2580645161290323</v>
      </c>
    </row>
    <row r="106" spans="2:11" ht="18.600000000000001" customHeight="1" x14ac:dyDescent="0.25">
      <c r="B106" s="148">
        <v>154</v>
      </c>
      <c r="C106" s="150">
        <v>0.44000000000000006</v>
      </c>
      <c r="D106" s="150">
        <v>4.620000000000001</v>
      </c>
      <c r="E106" s="205">
        <v>3.01</v>
      </c>
      <c r="F106" s="151">
        <v>2.4640000000000004</v>
      </c>
      <c r="G106" s="152">
        <v>0.38940000000000002</v>
      </c>
      <c r="H106" s="307">
        <v>1.056E-2</v>
      </c>
      <c r="I106" s="308">
        <v>8.5800000000000008E-3</v>
      </c>
      <c r="J106" s="230">
        <f t="shared" si="17"/>
        <v>1.2307692307692306</v>
      </c>
    </row>
    <row r="107" spans="2:11" ht="18.600000000000001" customHeight="1" x14ac:dyDescent="0.25">
      <c r="B107" s="148">
        <v>154</v>
      </c>
      <c r="C107" s="150">
        <v>0.66</v>
      </c>
      <c r="D107" s="150">
        <v>6.0720000000000001</v>
      </c>
      <c r="E107" s="205">
        <v>3.94</v>
      </c>
      <c r="F107" s="151">
        <v>3.2120000000000002</v>
      </c>
      <c r="G107" s="152">
        <v>0.51700000000000002</v>
      </c>
      <c r="H107" s="307">
        <v>1.4740000000000001E-2</v>
      </c>
      <c r="I107" s="308">
        <v>1.21E-2</v>
      </c>
      <c r="J107" s="230">
        <f t="shared" si="17"/>
        <v>1.2181818181818183</v>
      </c>
    </row>
    <row r="108" spans="2:11" ht="18.600000000000001" customHeight="1" x14ac:dyDescent="0.25">
      <c r="B108" s="148">
        <v>154</v>
      </c>
      <c r="C108" s="150">
        <v>0.88000000000000012</v>
      </c>
      <c r="D108" s="150">
        <v>4.6420000000000003</v>
      </c>
      <c r="E108" s="205">
        <v>3.01</v>
      </c>
      <c r="F108" s="151">
        <v>3.08</v>
      </c>
      <c r="G108" s="152">
        <v>0.53680000000000005</v>
      </c>
      <c r="H108" s="307">
        <v>1.6280000000000003E-2</v>
      </c>
      <c r="I108" s="308">
        <v>1.2980000000000002E-2</v>
      </c>
      <c r="J108" s="230">
        <f t="shared" si="17"/>
        <v>1.2542372881355932</v>
      </c>
    </row>
    <row r="109" spans="2:11" ht="18.600000000000001" customHeight="1" x14ac:dyDescent="0.25">
      <c r="B109" s="148">
        <v>154</v>
      </c>
      <c r="C109" s="150">
        <v>1.1000000000000001</v>
      </c>
      <c r="D109" s="150">
        <v>5.4340000000000011</v>
      </c>
      <c r="E109" s="205">
        <v>3.53</v>
      </c>
      <c r="F109" s="151">
        <v>3.6080000000000001</v>
      </c>
      <c r="G109" s="152">
        <v>0.63800000000000001</v>
      </c>
      <c r="H109" s="307">
        <v>1.9800000000000002E-2</v>
      </c>
      <c r="I109" s="308">
        <v>1.584E-2</v>
      </c>
      <c r="J109" s="230">
        <f t="shared" si="17"/>
        <v>1.25</v>
      </c>
    </row>
    <row r="110" spans="2:11" ht="18.600000000000001" customHeight="1" thickBot="1" x14ac:dyDescent="0.3">
      <c r="B110" s="203"/>
      <c r="C110" s="203"/>
      <c r="D110" s="225"/>
      <c r="E110" s="225"/>
      <c r="F110" s="225"/>
      <c r="G110" s="225"/>
      <c r="H110" s="225"/>
      <c r="I110" s="225"/>
      <c r="J110" s="225"/>
      <c r="K110" s="203"/>
    </row>
    <row r="111" spans="2:11" ht="27.6" customHeight="1" thickBot="1" x14ac:dyDescent="0.3">
      <c r="B111" s="111" t="s">
        <v>227</v>
      </c>
      <c r="C111" s="90"/>
      <c r="D111" s="220"/>
      <c r="E111" s="220"/>
      <c r="F111" s="228"/>
      <c r="G111" s="229"/>
      <c r="H111" s="229"/>
      <c r="I111" s="229"/>
      <c r="J111" s="471"/>
      <c r="K111" s="475"/>
    </row>
    <row r="112" spans="2:11" ht="18.600000000000001" customHeight="1" x14ac:dyDescent="0.2">
      <c r="B112" s="171" t="s">
        <v>156</v>
      </c>
      <c r="C112" s="171" t="s">
        <v>30</v>
      </c>
      <c r="D112" s="171" t="s">
        <v>26</v>
      </c>
      <c r="E112" s="171" t="s">
        <v>12</v>
      </c>
      <c r="F112" s="171" t="s">
        <v>27</v>
      </c>
      <c r="G112" s="171" t="s">
        <v>28</v>
      </c>
      <c r="H112" s="171" t="s">
        <v>42</v>
      </c>
      <c r="I112" s="171" t="s">
        <v>29</v>
      </c>
      <c r="J112" s="171" t="s">
        <v>31</v>
      </c>
    </row>
    <row r="113" spans="2:10" ht="18.600000000000001" customHeight="1" x14ac:dyDescent="0.25">
      <c r="B113" s="175">
        <v>44</v>
      </c>
      <c r="C113" s="150">
        <v>0.22000000000000003</v>
      </c>
      <c r="D113" s="150">
        <v>1.4300000000000002</v>
      </c>
      <c r="E113" s="205">
        <v>3.27</v>
      </c>
      <c r="F113" s="151">
        <v>1.1440000000000001</v>
      </c>
      <c r="G113" s="152">
        <v>0.14300000000000002</v>
      </c>
      <c r="H113" s="307">
        <v>4.4000000000000003E-3</v>
      </c>
      <c r="I113" s="308">
        <v>3.3000000000000004E-3</v>
      </c>
      <c r="J113" s="230">
        <f t="shared" ref="J113:J116" si="18">+H113/I113</f>
        <v>1.3333333333333333</v>
      </c>
    </row>
    <row r="114" spans="2:10" ht="18.600000000000001" customHeight="1" x14ac:dyDescent="0.25">
      <c r="B114" s="175">
        <v>44</v>
      </c>
      <c r="C114" s="150">
        <v>0.33</v>
      </c>
      <c r="D114" s="150">
        <v>1.9360000000000002</v>
      </c>
      <c r="E114" s="205">
        <v>4.3899999999999997</v>
      </c>
      <c r="F114" s="151">
        <v>1.54</v>
      </c>
      <c r="G114" s="152">
        <v>0.18700000000000003</v>
      </c>
      <c r="H114" s="307">
        <v>5.9400000000000008E-3</v>
      </c>
      <c r="I114" s="308">
        <v>4.8400000000000006E-3</v>
      </c>
      <c r="J114" s="230">
        <f t="shared" si="18"/>
        <v>1.2272727272727273</v>
      </c>
    </row>
    <row r="115" spans="2:10" ht="18.600000000000001" customHeight="1" x14ac:dyDescent="0.25">
      <c r="B115" s="175">
        <v>44</v>
      </c>
      <c r="C115" s="150">
        <v>0.44000000000000006</v>
      </c>
      <c r="D115" s="150">
        <v>2.4200000000000004</v>
      </c>
      <c r="E115" s="205">
        <v>5.51</v>
      </c>
      <c r="F115" s="151">
        <v>1.9360000000000002</v>
      </c>
      <c r="G115" s="152">
        <v>0.23320000000000002</v>
      </c>
      <c r="H115" s="307">
        <v>7.7000000000000011E-3</v>
      </c>
      <c r="I115" s="308">
        <v>6.3800000000000003E-3</v>
      </c>
      <c r="J115" s="230">
        <f t="shared" si="18"/>
        <v>1.2068965517241381</v>
      </c>
    </row>
    <row r="116" spans="2:10" ht="18.600000000000001" customHeight="1" x14ac:dyDescent="0.25">
      <c r="B116" s="175">
        <v>44</v>
      </c>
      <c r="C116" s="150">
        <v>0.66</v>
      </c>
      <c r="D116" s="150">
        <v>3.4100000000000006</v>
      </c>
      <c r="E116" s="205">
        <v>7.75</v>
      </c>
      <c r="F116" s="151">
        <v>2.706</v>
      </c>
      <c r="G116" s="152">
        <v>0.32119999999999999</v>
      </c>
      <c r="H116" s="307">
        <v>1.0780000000000003E-2</v>
      </c>
      <c r="I116" s="308">
        <v>9.4600000000000014E-3</v>
      </c>
      <c r="J116" s="230">
        <f t="shared" si="18"/>
        <v>1.1395348837209305</v>
      </c>
    </row>
    <row r="117" spans="2:10" ht="18.600000000000001" customHeight="1" x14ac:dyDescent="0.2">
      <c r="B117" s="171" t="s">
        <v>156</v>
      </c>
      <c r="C117" s="171" t="s">
        <v>30</v>
      </c>
      <c r="D117" s="171" t="s">
        <v>26</v>
      </c>
      <c r="E117" s="171" t="s">
        <v>12</v>
      </c>
      <c r="F117" s="171" t="s">
        <v>27</v>
      </c>
      <c r="G117" s="171" t="s">
        <v>28</v>
      </c>
      <c r="H117" s="171" t="s">
        <v>42</v>
      </c>
      <c r="I117" s="171" t="s">
        <v>29</v>
      </c>
      <c r="J117" s="171" t="s">
        <v>31</v>
      </c>
    </row>
    <row r="118" spans="2:10" ht="18.600000000000001" customHeight="1" x14ac:dyDescent="0.25">
      <c r="B118" s="148">
        <v>66</v>
      </c>
      <c r="C118" s="150">
        <v>0.44000000000000006</v>
      </c>
      <c r="D118" s="150">
        <v>2.6179999999999999</v>
      </c>
      <c r="E118" s="205">
        <v>3.97</v>
      </c>
      <c r="F118" s="151">
        <v>2.09</v>
      </c>
      <c r="G118" s="152">
        <v>0.25080000000000002</v>
      </c>
      <c r="H118" s="307">
        <v>7.7000000000000011E-3</v>
      </c>
      <c r="I118" s="308">
        <v>6.6000000000000008E-3</v>
      </c>
      <c r="J118" s="230">
        <f t="shared" ref="J118:J121" si="19">+H118/I118</f>
        <v>1.1666666666666667</v>
      </c>
    </row>
    <row r="119" spans="2:10" ht="18.600000000000001" customHeight="1" x14ac:dyDescent="0.25">
      <c r="B119" s="148">
        <v>66</v>
      </c>
      <c r="C119" s="150">
        <v>0.55000000000000004</v>
      </c>
      <c r="D119" s="150">
        <v>3.1240000000000001</v>
      </c>
      <c r="E119" s="205">
        <v>4.7300000000000004</v>
      </c>
      <c r="F119" s="151">
        <v>2.4859999999999998</v>
      </c>
      <c r="G119" s="152">
        <v>0.29480000000000006</v>
      </c>
      <c r="H119" s="307">
        <v>9.4600000000000014E-3</v>
      </c>
      <c r="I119" s="308">
        <v>8.1400000000000014E-3</v>
      </c>
      <c r="J119" s="230">
        <f t="shared" si="19"/>
        <v>1.1621621621621621</v>
      </c>
    </row>
    <row r="120" spans="2:10" ht="18.600000000000001" customHeight="1" x14ac:dyDescent="0.25">
      <c r="B120" s="148">
        <v>66</v>
      </c>
      <c r="C120" s="150">
        <v>0.66</v>
      </c>
      <c r="D120" s="150">
        <v>3.63</v>
      </c>
      <c r="E120" s="205">
        <v>5.49</v>
      </c>
      <c r="F120" s="151">
        <v>2.8820000000000006</v>
      </c>
      <c r="G120" s="152">
        <v>0.34100000000000003</v>
      </c>
      <c r="H120" s="307">
        <v>1.1000000000000001E-2</v>
      </c>
      <c r="I120" s="308">
        <v>9.6800000000000011E-3</v>
      </c>
      <c r="J120" s="230">
        <f t="shared" si="19"/>
        <v>1.1363636363636362</v>
      </c>
    </row>
    <row r="121" spans="2:10" ht="18.600000000000001" customHeight="1" x14ac:dyDescent="0.25">
      <c r="B121" s="148">
        <v>66</v>
      </c>
      <c r="C121" s="150">
        <v>0.88000000000000012</v>
      </c>
      <c r="D121" s="150">
        <v>4.620000000000001</v>
      </c>
      <c r="E121" s="205">
        <v>7.02</v>
      </c>
      <c r="F121" s="151">
        <v>3.6739999999999999</v>
      </c>
      <c r="G121" s="152">
        <v>0.43120000000000003</v>
      </c>
      <c r="H121" s="307">
        <v>1.43E-2</v>
      </c>
      <c r="I121" s="308">
        <v>1.2760000000000001E-2</v>
      </c>
      <c r="J121" s="230">
        <f t="shared" si="19"/>
        <v>1.1206896551724137</v>
      </c>
    </row>
    <row r="122" spans="2:10" ht="18.600000000000001" customHeight="1" x14ac:dyDescent="0.2">
      <c r="B122" s="171" t="s">
        <v>156</v>
      </c>
      <c r="C122" s="171" t="s">
        <v>30</v>
      </c>
      <c r="D122" s="171" t="s">
        <v>26</v>
      </c>
      <c r="E122" s="171" t="s">
        <v>12</v>
      </c>
      <c r="F122" s="171" t="s">
        <v>27</v>
      </c>
      <c r="G122" s="171" t="s">
        <v>28</v>
      </c>
      <c r="H122" s="171" t="s">
        <v>42</v>
      </c>
      <c r="I122" s="171" t="s">
        <v>29</v>
      </c>
      <c r="J122" s="171" t="s">
        <v>31</v>
      </c>
    </row>
    <row r="123" spans="2:10" ht="18.600000000000001" customHeight="1" x14ac:dyDescent="0.25">
      <c r="B123" s="148">
        <v>88</v>
      </c>
      <c r="C123" s="150">
        <v>0.55000000000000004</v>
      </c>
      <c r="D123" s="150">
        <v>3.3220000000000005</v>
      </c>
      <c r="E123" s="205">
        <v>3.77</v>
      </c>
      <c r="F123" s="151">
        <v>2.64</v>
      </c>
      <c r="G123" s="152">
        <v>0.31240000000000001</v>
      </c>
      <c r="H123" s="307">
        <v>9.6800000000000011E-3</v>
      </c>
      <c r="I123" s="308">
        <v>8.3600000000000011E-3</v>
      </c>
      <c r="J123" s="230">
        <f t="shared" ref="J123:J126" si="20">+H123/I123</f>
        <v>1.1578947368421053</v>
      </c>
    </row>
    <row r="124" spans="2:10" ht="18.600000000000001" customHeight="1" x14ac:dyDescent="0.25">
      <c r="B124" s="148">
        <v>88</v>
      </c>
      <c r="C124" s="150">
        <v>0.66</v>
      </c>
      <c r="D124" s="150">
        <v>3.8280000000000003</v>
      </c>
      <c r="E124" s="205">
        <v>4.34</v>
      </c>
      <c r="F124" s="151">
        <v>3.036</v>
      </c>
      <c r="G124" s="152">
        <v>0.35860000000000003</v>
      </c>
      <c r="H124" s="307">
        <v>1.1219999999999999E-2</v>
      </c>
      <c r="I124" s="308">
        <v>9.9000000000000008E-3</v>
      </c>
      <c r="J124" s="230">
        <f t="shared" si="20"/>
        <v>1.1333333333333331</v>
      </c>
    </row>
    <row r="125" spans="2:10" ht="18.600000000000001" customHeight="1" x14ac:dyDescent="0.25">
      <c r="B125" s="148">
        <v>88</v>
      </c>
      <c r="C125" s="150">
        <v>0.88000000000000012</v>
      </c>
      <c r="D125" s="150">
        <v>4.8400000000000007</v>
      </c>
      <c r="E125" s="205">
        <v>5.5</v>
      </c>
      <c r="F125" s="151">
        <v>3.8500000000000005</v>
      </c>
      <c r="G125" s="152">
        <v>0.44880000000000003</v>
      </c>
      <c r="H125" s="307">
        <v>1.4520000000000002E-2</v>
      </c>
      <c r="I125" s="308">
        <v>1.2980000000000002E-2</v>
      </c>
      <c r="J125" s="230">
        <f t="shared" si="20"/>
        <v>1.1186440677966101</v>
      </c>
    </row>
    <row r="126" spans="2:10" ht="18.600000000000001" customHeight="1" x14ac:dyDescent="0.25">
      <c r="B126" s="148">
        <v>88</v>
      </c>
      <c r="C126" s="150">
        <v>1.1000000000000001</v>
      </c>
      <c r="D126" s="150">
        <v>5.8740000000000006</v>
      </c>
      <c r="E126" s="205">
        <v>6.66</v>
      </c>
      <c r="F126" s="151">
        <v>4.6640000000000006</v>
      </c>
      <c r="G126" s="152">
        <v>0.53900000000000003</v>
      </c>
      <c r="H126" s="307">
        <v>1.7819999999999999E-2</v>
      </c>
      <c r="I126" s="308">
        <v>1.6060000000000001E-2</v>
      </c>
      <c r="J126" s="230">
        <f t="shared" si="20"/>
        <v>1.1095890410958902</v>
      </c>
    </row>
    <row r="127" spans="2:10" ht="18.600000000000001" customHeight="1" x14ac:dyDescent="0.2">
      <c r="B127" s="171" t="s">
        <v>156</v>
      </c>
      <c r="C127" s="171" t="s">
        <v>30</v>
      </c>
      <c r="D127" s="171" t="s">
        <v>26</v>
      </c>
      <c r="E127" s="171" t="s">
        <v>12</v>
      </c>
      <c r="F127" s="171" t="s">
        <v>27</v>
      </c>
      <c r="G127" s="171" t="s">
        <v>28</v>
      </c>
      <c r="H127" s="171" t="s">
        <v>42</v>
      </c>
      <c r="I127" s="171" t="s">
        <v>29</v>
      </c>
      <c r="J127" s="171" t="s">
        <v>31</v>
      </c>
    </row>
    <row r="128" spans="2:10" ht="18.600000000000001" customHeight="1" x14ac:dyDescent="0.25">
      <c r="B128" s="148">
        <v>110.00000000000001</v>
      </c>
      <c r="C128" s="150">
        <v>0.55000000000000004</v>
      </c>
      <c r="D128" s="150">
        <v>3.4980000000000007</v>
      </c>
      <c r="E128" s="205">
        <v>3.17</v>
      </c>
      <c r="F128" s="151">
        <v>2.7720000000000002</v>
      </c>
      <c r="G128" s="152">
        <v>0.32780000000000004</v>
      </c>
      <c r="H128" s="307">
        <v>9.6800000000000011E-3</v>
      </c>
      <c r="I128" s="308">
        <v>8.3600000000000011E-3</v>
      </c>
      <c r="J128" s="230">
        <f t="shared" ref="J128:J132" si="21">+H128/I128</f>
        <v>1.1578947368421053</v>
      </c>
    </row>
    <row r="129" spans="2:10" ht="18.600000000000001" customHeight="1" x14ac:dyDescent="0.25">
      <c r="B129" s="148">
        <v>110.00000000000001</v>
      </c>
      <c r="C129" s="150">
        <v>0.66</v>
      </c>
      <c r="D129" s="150">
        <v>4.0040000000000004</v>
      </c>
      <c r="E129" s="205">
        <v>3.64</v>
      </c>
      <c r="F129" s="151">
        <v>3.19</v>
      </c>
      <c r="G129" s="152">
        <v>0.37400000000000005</v>
      </c>
      <c r="H129" s="307">
        <v>1.1440000000000001E-2</v>
      </c>
      <c r="I129" s="308">
        <v>9.9000000000000008E-3</v>
      </c>
      <c r="J129" s="230">
        <f t="shared" si="21"/>
        <v>1.1555555555555554</v>
      </c>
    </row>
    <row r="130" spans="2:10" ht="18.600000000000001" customHeight="1" x14ac:dyDescent="0.25">
      <c r="B130" s="148">
        <v>110.00000000000001</v>
      </c>
      <c r="C130" s="150">
        <v>0.88000000000000012</v>
      </c>
      <c r="D130" s="150">
        <v>5.0380000000000003</v>
      </c>
      <c r="E130" s="205">
        <v>4.58</v>
      </c>
      <c r="F130" s="151">
        <v>4.0040000000000004</v>
      </c>
      <c r="G130" s="152">
        <v>0.46640000000000004</v>
      </c>
      <c r="H130" s="307">
        <v>1.4740000000000001E-2</v>
      </c>
      <c r="I130" s="308">
        <v>1.3200000000000002E-2</v>
      </c>
      <c r="J130" s="230">
        <f t="shared" si="21"/>
        <v>1.1166666666666667</v>
      </c>
    </row>
    <row r="131" spans="2:10" ht="18.600000000000001" customHeight="1" x14ac:dyDescent="0.25">
      <c r="B131" s="148">
        <v>110.00000000000001</v>
      </c>
      <c r="C131" s="150">
        <v>1.1000000000000001</v>
      </c>
      <c r="D131" s="150">
        <v>6.0720000000000001</v>
      </c>
      <c r="E131" s="205">
        <v>5.53</v>
      </c>
      <c r="F131" s="151">
        <v>4.8400000000000007</v>
      </c>
      <c r="G131" s="152">
        <v>0.55880000000000007</v>
      </c>
      <c r="H131" s="307">
        <v>1.7819999999999999E-2</v>
      </c>
      <c r="I131" s="308">
        <v>1.6280000000000003E-2</v>
      </c>
      <c r="J131" s="230">
        <f t="shared" si="21"/>
        <v>1.0945945945945943</v>
      </c>
    </row>
    <row r="132" spans="2:10" ht="18.600000000000001" customHeight="1" x14ac:dyDescent="0.25">
      <c r="B132" s="148">
        <v>110.00000000000001</v>
      </c>
      <c r="C132" s="150">
        <v>1.32</v>
      </c>
      <c r="D132" s="150">
        <v>7.1060000000000008</v>
      </c>
      <c r="E132" s="205">
        <v>6.47</v>
      </c>
      <c r="F132" s="151">
        <v>5.6539999999999999</v>
      </c>
      <c r="G132" s="152">
        <v>0.6512</v>
      </c>
      <c r="H132" s="307">
        <v>2.112E-2</v>
      </c>
      <c r="I132" s="308">
        <v>1.9360000000000002E-2</v>
      </c>
      <c r="J132" s="230">
        <f t="shared" si="21"/>
        <v>1.0909090909090908</v>
      </c>
    </row>
    <row r="133" spans="2:10" ht="18.600000000000001" customHeight="1" x14ac:dyDescent="0.2">
      <c r="B133" s="171" t="s">
        <v>156</v>
      </c>
      <c r="C133" s="171" t="s">
        <v>30</v>
      </c>
      <c r="D133" s="171" t="s">
        <v>26</v>
      </c>
      <c r="E133" s="171" t="s">
        <v>12</v>
      </c>
      <c r="F133" s="171" t="s">
        <v>27</v>
      </c>
      <c r="G133" s="171" t="s">
        <v>28</v>
      </c>
      <c r="H133" s="171" t="s">
        <v>42</v>
      </c>
      <c r="I133" s="171" t="s">
        <v>29</v>
      </c>
      <c r="J133" s="171" t="s">
        <v>31</v>
      </c>
    </row>
    <row r="134" spans="2:10" ht="18.600000000000001" customHeight="1" x14ac:dyDescent="0.25">
      <c r="B134" s="148">
        <v>132</v>
      </c>
      <c r="C134" s="150">
        <v>0.55000000000000004</v>
      </c>
      <c r="D134" s="150">
        <v>4.9060000000000006</v>
      </c>
      <c r="E134" s="205">
        <v>3.72</v>
      </c>
      <c r="F134" s="151">
        <v>3.2560000000000002</v>
      </c>
      <c r="G134" s="152">
        <v>0.34320000000000001</v>
      </c>
      <c r="H134" s="307">
        <v>1.1000000000000001E-2</v>
      </c>
      <c r="I134" s="308">
        <v>9.9000000000000008E-3</v>
      </c>
      <c r="J134" s="230">
        <f t="shared" ref="J134:J138" si="22">+H134/I134</f>
        <v>1.1111111111111112</v>
      </c>
    </row>
    <row r="135" spans="2:10" ht="18.600000000000001" customHeight="1" x14ac:dyDescent="0.25">
      <c r="B135" s="148">
        <v>132</v>
      </c>
      <c r="C135" s="150">
        <v>0.66</v>
      </c>
      <c r="D135" s="150">
        <v>4.18</v>
      </c>
      <c r="E135" s="205">
        <v>3.17</v>
      </c>
      <c r="F135" s="151">
        <v>3.3220000000000005</v>
      </c>
      <c r="G135" s="152">
        <v>0.38940000000000002</v>
      </c>
      <c r="H135" s="307">
        <v>1.1440000000000001E-2</v>
      </c>
      <c r="I135" s="308">
        <v>1.0120000000000001E-2</v>
      </c>
      <c r="J135" s="230">
        <f t="shared" si="22"/>
        <v>1.1304347826086956</v>
      </c>
    </row>
    <row r="136" spans="2:10" ht="18.600000000000001" customHeight="1" x14ac:dyDescent="0.25">
      <c r="B136" s="148">
        <v>132</v>
      </c>
      <c r="C136" s="150">
        <v>0.88000000000000012</v>
      </c>
      <c r="D136" s="150">
        <v>5.2359999999999998</v>
      </c>
      <c r="E136" s="205">
        <v>3.96</v>
      </c>
      <c r="F136" s="151">
        <v>4.1580000000000004</v>
      </c>
      <c r="G136" s="152">
        <v>0.48400000000000004</v>
      </c>
      <c r="H136" s="307">
        <v>1.4740000000000001E-2</v>
      </c>
      <c r="I136" s="308">
        <v>1.3200000000000002E-2</v>
      </c>
      <c r="J136" s="230">
        <f t="shared" si="22"/>
        <v>1.1166666666666667</v>
      </c>
    </row>
    <row r="137" spans="2:10" ht="18.600000000000001" customHeight="1" x14ac:dyDescent="0.25">
      <c r="B137" s="148">
        <v>132</v>
      </c>
      <c r="C137" s="150">
        <v>1.1000000000000001</v>
      </c>
      <c r="D137" s="150">
        <v>6.2919999999999998</v>
      </c>
      <c r="E137" s="205">
        <v>4.76</v>
      </c>
      <c r="F137" s="151">
        <v>4.9940000000000007</v>
      </c>
      <c r="G137" s="152">
        <v>0.57640000000000002</v>
      </c>
      <c r="H137" s="307">
        <v>1.804E-2</v>
      </c>
      <c r="I137" s="308">
        <v>1.6500000000000001E-2</v>
      </c>
      <c r="J137" s="230">
        <f t="shared" si="22"/>
        <v>1.0933333333333333</v>
      </c>
    </row>
    <row r="138" spans="2:10" ht="18.600000000000001" customHeight="1" x14ac:dyDescent="0.25">
      <c r="B138" s="148">
        <v>132</v>
      </c>
      <c r="C138" s="150">
        <v>1.32</v>
      </c>
      <c r="D138" s="150">
        <v>7.3260000000000005</v>
      </c>
      <c r="E138" s="205">
        <v>5.56</v>
      </c>
      <c r="F138" s="151">
        <v>5.83</v>
      </c>
      <c r="G138" s="152">
        <v>0.66880000000000006</v>
      </c>
      <c r="H138" s="307">
        <v>2.1339999999999998E-2</v>
      </c>
      <c r="I138" s="308">
        <v>1.958E-2</v>
      </c>
      <c r="J138" s="230">
        <f t="shared" si="22"/>
        <v>1.089887640449438</v>
      </c>
    </row>
    <row r="139" spans="2:10" ht="18.600000000000001" customHeight="1" x14ac:dyDescent="0.2">
      <c r="B139" s="171" t="s">
        <v>156</v>
      </c>
      <c r="C139" s="171" t="s">
        <v>30</v>
      </c>
      <c r="D139" s="171" t="s">
        <v>26</v>
      </c>
      <c r="E139" s="171" t="s">
        <v>12</v>
      </c>
      <c r="F139" s="171" t="s">
        <v>27</v>
      </c>
      <c r="G139" s="171" t="s">
        <v>28</v>
      </c>
      <c r="H139" s="171" t="s">
        <v>42</v>
      </c>
      <c r="I139" s="171" t="s">
        <v>29</v>
      </c>
      <c r="J139" s="171" t="s">
        <v>31</v>
      </c>
    </row>
    <row r="140" spans="2:10" ht="18.600000000000001" customHeight="1" x14ac:dyDescent="0.25">
      <c r="B140" s="148">
        <v>154</v>
      </c>
      <c r="C140" s="150">
        <v>0.33</v>
      </c>
      <c r="D140" s="150">
        <v>5.7200000000000006</v>
      </c>
      <c r="E140" s="205">
        <v>3.71</v>
      </c>
      <c r="F140" s="151">
        <v>3.036</v>
      </c>
      <c r="G140" s="152">
        <v>0.38280000000000003</v>
      </c>
      <c r="H140" s="307">
        <v>9.4600000000000014E-3</v>
      </c>
      <c r="I140" s="308">
        <v>8.5800000000000008E-3</v>
      </c>
      <c r="J140" s="230">
        <f t="shared" ref="J140:J144" si="23">+H140/I140</f>
        <v>1.1025641025641026</v>
      </c>
    </row>
    <row r="141" spans="2:10" ht="18.600000000000001" customHeight="1" x14ac:dyDescent="0.25">
      <c r="B141" s="148">
        <v>154</v>
      </c>
      <c r="C141" s="150">
        <v>0.44000000000000006</v>
      </c>
      <c r="D141" s="150">
        <v>4.3559999999999999</v>
      </c>
      <c r="E141" s="205">
        <v>2.83</v>
      </c>
      <c r="F141" s="151">
        <v>2.8820000000000006</v>
      </c>
      <c r="G141" s="152">
        <v>0.35420000000000001</v>
      </c>
      <c r="H141" s="307">
        <v>9.4600000000000014E-3</v>
      </c>
      <c r="I141" s="308">
        <v>8.1400000000000014E-3</v>
      </c>
      <c r="J141" s="230">
        <f t="shared" si="23"/>
        <v>1.1621621621621621</v>
      </c>
    </row>
    <row r="142" spans="2:10" ht="18.600000000000001" customHeight="1" x14ac:dyDescent="0.25">
      <c r="B142" s="148">
        <v>154</v>
      </c>
      <c r="C142" s="150">
        <v>0.66</v>
      </c>
      <c r="D142" s="150">
        <v>5.61</v>
      </c>
      <c r="E142" s="205">
        <v>3.8</v>
      </c>
      <c r="F142" s="151">
        <v>3.8720000000000003</v>
      </c>
      <c r="G142" s="152">
        <v>0.46640000000000004</v>
      </c>
      <c r="H142" s="307">
        <v>1.2980000000000002E-2</v>
      </c>
      <c r="I142" s="308">
        <v>1.166E-2</v>
      </c>
      <c r="J142" s="230">
        <f t="shared" si="23"/>
        <v>1.1132075471698115</v>
      </c>
    </row>
    <row r="143" spans="2:10" ht="18.600000000000001" customHeight="1" x14ac:dyDescent="0.25">
      <c r="B143" s="148">
        <v>154</v>
      </c>
      <c r="C143" s="150">
        <v>0.88000000000000012</v>
      </c>
      <c r="D143" s="150">
        <v>5.4119999999999999</v>
      </c>
      <c r="E143" s="205">
        <v>3.52</v>
      </c>
      <c r="F143" s="151">
        <v>4.3120000000000003</v>
      </c>
      <c r="G143" s="152">
        <v>0.49940000000000007</v>
      </c>
      <c r="H143" s="307">
        <v>1.4960000000000001E-2</v>
      </c>
      <c r="I143" s="308">
        <v>1.342E-2</v>
      </c>
      <c r="J143" s="230">
        <f t="shared" si="23"/>
        <v>1.1147540983606559</v>
      </c>
    </row>
    <row r="144" spans="2:10" ht="18.600000000000001" customHeight="1" x14ac:dyDescent="0.25">
      <c r="B144" s="148">
        <v>154</v>
      </c>
      <c r="C144" s="150">
        <v>1.1000000000000001</v>
      </c>
      <c r="D144" s="150">
        <v>6.4900000000000011</v>
      </c>
      <c r="E144" s="205">
        <v>4.21</v>
      </c>
      <c r="F144" s="151">
        <v>5.1479999999999997</v>
      </c>
      <c r="G144" s="152">
        <v>0.59400000000000008</v>
      </c>
      <c r="H144" s="307">
        <v>1.8260000000000002E-2</v>
      </c>
      <c r="I144" s="308">
        <v>1.6500000000000001E-2</v>
      </c>
      <c r="J144" s="230">
        <f t="shared" si="23"/>
        <v>1.1066666666666667</v>
      </c>
    </row>
  </sheetData>
  <sheetProtection password="CA7F" sheet="1" objects="1" scenarios="1"/>
  <pageMargins left="0.41" right="0.54" top="1" bottom="1.29" header="0.5" footer="0.5"/>
  <pageSetup scale="7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17"/>
  <sheetViews>
    <sheetView showGridLines="0" zoomScale="80" zoomScaleNormal="80" workbookViewId="0">
      <selection activeCell="I14" sqref="I14"/>
    </sheetView>
  </sheetViews>
  <sheetFormatPr defaultRowHeight="12.75" x14ac:dyDescent="0.2"/>
  <cols>
    <col min="1" max="1" width="1.7109375" customWidth="1"/>
    <col min="2" max="2" width="27.5703125" customWidth="1"/>
    <col min="3" max="3" width="9.7109375" hidden="1" customWidth="1"/>
    <col min="4" max="10" width="12.7109375" style="3" customWidth="1"/>
    <col min="11" max="11" width="2.28515625" customWidth="1"/>
  </cols>
  <sheetData>
    <row r="1" spans="2:16" ht="40.5" customHeight="1" x14ac:dyDescent="0.6">
      <c r="B1" s="143" t="s">
        <v>203</v>
      </c>
      <c r="C1" s="38"/>
      <c r="D1" s="39"/>
      <c r="E1" s="39"/>
      <c r="F1" s="39"/>
      <c r="G1" s="39"/>
    </row>
    <row r="2" spans="2:16" ht="23.25" customHeight="1" x14ac:dyDescent="0.3">
      <c r="B2" s="203" t="s">
        <v>195</v>
      </c>
      <c r="C2" s="71"/>
      <c r="D2" s="35"/>
      <c r="E2" s="35"/>
      <c r="F2" s="35"/>
      <c r="G2" s="35"/>
      <c r="H2" s="35"/>
      <c r="I2" s="35"/>
      <c r="J2" s="34"/>
    </row>
    <row r="3" spans="2:16" ht="15" customHeight="1" thickBot="1" x14ac:dyDescent="0.35">
      <c r="B3" s="130"/>
      <c r="C3" s="71"/>
      <c r="D3" s="35"/>
      <c r="E3" s="35"/>
      <c r="F3" s="35"/>
      <c r="G3" s="35"/>
      <c r="H3" s="35"/>
      <c r="I3" s="35"/>
      <c r="J3" s="35"/>
    </row>
    <row r="4" spans="2:16" s="9" customFormat="1" ht="18.75" customHeight="1" thickBot="1" x14ac:dyDescent="0.35">
      <c r="B4" s="494" t="s">
        <v>237</v>
      </c>
      <c r="C4" s="402"/>
      <c r="D4" s="403"/>
      <c r="E4" s="404"/>
      <c r="F4" s="404"/>
      <c r="G4" s="405"/>
      <c r="H4" s="405"/>
      <c r="I4" s="405"/>
      <c r="J4" s="404"/>
      <c r="K4" s="406"/>
      <c r="L4" s="406"/>
      <c r="M4" s="406"/>
      <c r="N4" s="406"/>
      <c r="O4" s="406"/>
      <c r="P4" s="407"/>
    </row>
    <row r="5" spans="2:16" s="9" customFormat="1" ht="15" customHeight="1" thickBot="1" x14ac:dyDescent="0.35">
      <c r="B5" s="385"/>
      <c r="C5" s="99"/>
      <c r="D5" s="92"/>
      <c r="E5" s="400"/>
      <c r="F5" s="400"/>
      <c r="G5" s="91"/>
      <c r="H5" s="91"/>
      <c r="I5" s="91"/>
      <c r="J5" s="400"/>
      <c r="K5" s="401"/>
      <c r="L5" s="401"/>
      <c r="M5" s="401"/>
      <c r="N5" s="401"/>
      <c r="O5" s="401"/>
      <c r="P5" s="401"/>
    </row>
    <row r="6" spans="2:16" ht="30" customHeight="1" thickBot="1" x14ac:dyDescent="0.25">
      <c r="B6" s="111" t="s">
        <v>228</v>
      </c>
      <c r="C6" s="90"/>
      <c r="D6" s="73"/>
      <c r="E6" s="73"/>
      <c r="F6" s="73"/>
      <c r="G6" s="73"/>
      <c r="H6" s="74"/>
      <c r="I6" s="74"/>
      <c r="J6" s="128"/>
      <c r="L6" s="108" t="s">
        <v>52</v>
      </c>
      <c r="M6" s="109"/>
      <c r="N6" s="109"/>
      <c r="O6" s="109"/>
      <c r="P6" s="110"/>
    </row>
    <row r="7" spans="2:16" s="9" customFormat="1" ht="21" customHeight="1" thickBot="1" x14ac:dyDescent="0.25">
      <c r="B7" s="170" t="s">
        <v>0</v>
      </c>
      <c r="C7" s="171" t="s">
        <v>151</v>
      </c>
      <c r="D7" s="171" t="s">
        <v>25</v>
      </c>
      <c r="E7" s="171" t="s">
        <v>26</v>
      </c>
      <c r="F7" s="171" t="s">
        <v>12</v>
      </c>
      <c r="G7" s="171" t="s">
        <v>27</v>
      </c>
      <c r="H7" s="171" t="s">
        <v>28</v>
      </c>
      <c r="I7" s="171" t="s">
        <v>42</v>
      </c>
      <c r="J7" s="172" t="s">
        <v>29</v>
      </c>
      <c r="K7" s="31"/>
      <c r="L7" s="107" t="s">
        <v>49</v>
      </c>
      <c r="M7" s="10"/>
      <c r="N7" s="10"/>
      <c r="O7" s="10"/>
      <c r="P7" s="11"/>
    </row>
    <row r="8" spans="2:16" s="9" customFormat="1" ht="21" customHeight="1" x14ac:dyDescent="0.25">
      <c r="B8" s="231"/>
      <c r="C8" s="148">
        <v>100</v>
      </c>
      <c r="D8" s="149">
        <v>220.00000000000003</v>
      </c>
      <c r="E8" s="150">
        <v>3.8940000000000006</v>
      </c>
      <c r="F8" s="150">
        <v>1.77</v>
      </c>
      <c r="G8" s="151">
        <v>2.0680000000000001</v>
      </c>
      <c r="H8" s="152">
        <v>0.26840000000000003</v>
      </c>
      <c r="I8" s="307">
        <v>7.2600000000000008E-3</v>
      </c>
      <c r="J8" s="304">
        <v>6.8200000000000005E-3</v>
      </c>
      <c r="K8" s="29"/>
      <c r="L8" s="107" t="s">
        <v>50</v>
      </c>
      <c r="M8" s="10"/>
      <c r="N8" s="10"/>
      <c r="O8" s="10"/>
      <c r="P8" s="11"/>
    </row>
    <row r="9" spans="2:16" s="9" customFormat="1" ht="21" customHeight="1" x14ac:dyDescent="0.25">
      <c r="B9" s="234" t="s">
        <v>32</v>
      </c>
      <c r="C9" s="148">
        <v>125</v>
      </c>
      <c r="D9" s="149">
        <v>275</v>
      </c>
      <c r="E9" s="150">
        <v>4.5979999999999999</v>
      </c>
      <c r="F9" s="150">
        <v>1.67</v>
      </c>
      <c r="G9" s="151">
        <v>2.4420000000000006</v>
      </c>
      <c r="H9" s="152">
        <v>0.31900000000000001</v>
      </c>
      <c r="I9" s="307">
        <v>8.3600000000000011E-3</v>
      </c>
      <c r="J9" s="304">
        <v>8.1400000000000014E-3</v>
      </c>
      <c r="K9" s="29"/>
      <c r="L9" s="107" t="s">
        <v>177</v>
      </c>
      <c r="M9" s="10"/>
      <c r="N9" s="10"/>
      <c r="O9" s="10"/>
      <c r="P9" s="11"/>
    </row>
    <row r="10" spans="2:16" s="9" customFormat="1" ht="21" customHeight="1" x14ac:dyDescent="0.25">
      <c r="B10" s="231"/>
      <c r="C10" s="148">
        <v>150</v>
      </c>
      <c r="D10" s="149">
        <v>330</v>
      </c>
      <c r="E10" s="150">
        <v>5.28</v>
      </c>
      <c r="F10" s="150">
        <v>1.6</v>
      </c>
      <c r="G10" s="151">
        <v>2.7940000000000005</v>
      </c>
      <c r="H10" s="152">
        <v>0.36960000000000004</v>
      </c>
      <c r="I10" s="307">
        <v>9.4600000000000014E-3</v>
      </c>
      <c r="J10" s="304">
        <v>9.4600000000000014E-3</v>
      </c>
      <c r="K10" s="29"/>
      <c r="L10" s="107" t="s">
        <v>51</v>
      </c>
      <c r="M10" s="10"/>
      <c r="N10" s="10"/>
      <c r="O10" s="10"/>
      <c r="P10" s="11"/>
    </row>
    <row r="11" spans="2:16" s="9" customFormat="1" ht="21" customHeight="1" thickBot="1" x14ac:dyDescent="0.3">
      <c r="B11" s="232"/>
      <c r="C11" s="148">
        <v>200</v>
      </c>
      <c r="D11" s="149">
        <v>440.00000000000006</v>
      </c>
      <c r="E11" s="150">
        <v>6.556</v>
      </c>
      <c r="F11" s="150">
        <v>1.49</v>
      </c>
      <c r="G11" s="151">
        <v>3.4760000000000004</v>
      </c>
      <c r="H11" s="152">
        <v>0.46200000000000002</v>
      </c>
      <c r="I11" s="307">
        <v>1.1440000000000001E-2</v>
      </c>
      <c r="J11" s="304">
        <v>1.166E-2</v>
      </c>
      <c r="K11" s="29"/>
      <c r="L11" s="107" t="s">
        <v>183</v>
      </c>
      <c r="M11" s="10"/>
      <c r="N11" s="10"/>
      <c r="O11" s="10"/>
      <c r="P11" s="11"/>
    </row>
    <row r="12" spans="2:16" s="9" customFormat="1" ht="21" customHeight="1" thickTop="1" thickBot="1" x14ac:dyDescent="0.25">
      <c r="B12" s="186" t="s">
        <v>0</v>
      </c>
      <c r="C12" s="145" t="s">
        <v>151</v>
      </c>
      <c r="D12" s="145" t="s">
        <v>25</v>
      </c>
      <c r="E12" s="145" t="s">
        <v>26</v>
      </c>
      <c r="F12" s="145" t="s">
        <v>12</v>
      </c>
      <c r="G12" s="145" t="s">
        <v>27</v>
      </c>
      <c r="H12" s="145" t="s">
        <v>28</v>
      </c>
      <c r="I12" s="145" t="s">
        <v>42</v>
      </c>
      <c r="J12" s="172" t="s">
        <v>29</v>
      </c>
      <c r="K12" s="29"/>
      <c r="L12" s="12" t="s">
        <v>182</v>
      </c>
      <c r="M12" s="131"/>
      <c r="N12" s="131"/>
      <c r="O12" s="131"/>
      <c r="P12" s="13"/>
    </row>
    <row r="13" spans="2:16" s="9" customFormat="1" ht="21" customHeight="1" x14ac:dyDescent="0.25">
      <c r="B13" s="231"/>
      <c r="C13" s="148">
        <v>100</v>
      </c>
      <c r="D13" s="149">
        <v>220.00000000000003</v>
      </c>
      <c r="E13" s="150">
        <v>4.29</v>
      </c>
      <c r="F13" s="150">
        <v>1.95</v>
      </c>
      <c r="G13" s="151">
        <v>2.2660000000000005</v>
      </c>
      <c r="H13" s="152">
        <v>0.31680000000000003</v>
      </c>
      <c r="I13" s="307">
        <v>7.92E-3</v>
      </c>
      <c r="J13" s="304">
        <v>7.4800000000000005E-3</v>
      </c>
      <c r="M13" s="29"/>
      <c r="N13" s="29"/>
      <c r="O13" s="30"/>
    </row>
    <row r="14" spans="2:16" s="9" customFormat="1" ht="21" customHeight="1" x14ac:dyDescent="0.25">
      <c r="B14" s="234" t="s">
        <v>37</v>
      </c>
      <c r="C14" s="148">
        <v>125</v>
      </c>
      <c r="D14" s="149">
        <v>275</v>
      </c>
      <c r="E14" s="150">
        <v>7.26</v>
      </c>
      <c r="F14" s="150">
        <v>1.84</v>
      </c>
      <c r="G14" s="151">
        <v>2.6840000000000002</v>
      </c>
      <c r="H14" s="152">
        <v>0.37620000000000003</v>
      </c>
      <c r="I14" s="307">
        <v>9.2400000000000017E-3</v>
      </c>
      <c r="J14" s="304">
        <v>9.0200000000000002E-3</v>
      </c>
      <c r="M14" s="29"/>
      <c r="N14" s="29"/>
      <c r="O14" s="30"/>
    </row>
    <row r="15" spans="2:16" s="9" customFormat="1" ht="21" customHeight="1" x14ac:dyDescent="0.25">
      <c r="B15" s="231"/>
      <c r="C15" s="148">
        <v>150</v>
      </c>
      <c r="D15" s="149">
        <v>330</v>
      </c>
      <c r="E15" s="150">
        <v>5.8080000000000007</v>
      </c>
      <c r="F15" s="150">
        <v>1.76</v>
      </c>
      <c r="G15" s="151">
        <v>3.08</v>
      </c>
      <c r="H15" s="152">
        <v>0.43340000000000006</v>
      </c>
      <c r="I15" s="307">
        <v>1.0340000000000002E-2</v>
      </c>
      <c r="J15" s="304">
        <v>1.0340000000000002E-2</v>
      </c>
      <c r="M15" s="29"/>
      <c r="N15" s="29"/>
      <c r="O15" s="30"/>
    </row>
    <row r="16" spans="2:16" s="9" customFormat="1" ht="21" customHeight="1" thickBot="1" x14ac:dyDescent="0.3">
      <c r="B16" s="233"/>
      <c r="C16" s="188">
        <v>200</v>
      </c>
      <c r="D16" s="169">
        <v>440.00000000000006</v>
      </c>
      <c r="E16" s="163">
        <v>7.1940000000000008</v>
      </c>
      <c r="F16" s="163">
        <v>1.64</v>
      </c>
      <c r="G16" s="164">
        <v>3.8280000000000003</v>
      </c>
      <c r="H16" s="165">
        <v>0.54339999999999999</v>
      </c>
      <c r="I16" s="364">
        <v>1.2540000000000001E-2</v>
      </c>
      <c r="J16" s="365">
        <v>1.2980000000000002E-2</v>
      </c>
      <c r="M16" s="29"/>
      <c r="N16" s="29"/>
      <c r="O16" s="30"/>
    </row>
    <row r="17" spans="2:15" s="9" customFormat="1" ht="18.75" customHeight="1" x14ac:dyDescent="0.2">
      <c r="B17" s="83"/>
      <c r="C17" s="83"/>
      <c r="D17" s="84"/>
      <c r="E17" s="85"/>
      <c r="F17" s="85"/>
      <c r="G17" s="86"/>
      <c r="H17" s="87"/>
      <c r="I17" s="88"/>
      <c r="J17" s="88"/>
      <c r="M17" s="29"/>
      <c r="N17" s="29"/>
      <c r="O17" s="30"/>
    </row>
  </sheetData>
  <sheetProtection password="CA7F" sheet="1" objects="1" scenarios="1"/>
  <pageMargins left="0.75" right="0.75" top="1" bottom="1" header="0.5" footer="0.5"/>
  <pageSetup scale="7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Intro</vt:lpstr>
      <vt:lpstr>Feed Inventory</vt:lpstr>
      <vt:lpstr>Maintenance</vt:lpstr>
      <vt:lpstr>Pregnancy</vt:lpstr>
      <vt:lpstr>Lactation</vt:lpstr>
      <vt:lpstr>Dairy</vt:lpstr>
      <vt:lpstr>Replacements</vt:lpstr>
      <vt:lpstr>Market lambs</vt:lpstr>
      <vt:lpstr>Rams</vt:lpstr>
      <vt:lpstr>Worksheet</vt:lpstr>
      <vt:lpstr>Feed composition</vt:lpstr>
      <vt:lpstr>'Market lambs'!Print_Area</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Schoenian</dc:creator>
  <cp:lastModifiedBy>Susan Schoenian</cp:lastModifiedBy>
  <cp:lastPrinted>2011-12-15T20:17:29Z</cp:lastPrinted>
  <dcterms:created xsi:type="dcterms:W3CDTF">2002-11-17T00:22:24Z</dcterms:created>
  <dcterms:modified xsi:type="dcterms:W3CDTF">2014-12-16T18:50:21Z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86290</vt:lpwstr>
  </property>
  <property fmtid="{D5CDD505-2E9C-101B-9397-08002B2CF9AE}" pid="3" name="NXPowerLiteVersion">
    <vt:lpwstr>D4.1.2</vt:lpwstr>
  </property>
</Properties>
</file>